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 2 (ВМП)" sheetId="2" r:id="rId1"/>
    <sheet name="прил 1 (ОПМП)" sheetId="1" r:id="rId2"/>
  </sheets>
  <definedNames>
    <definedName name="_xlnm.Print_Titles" localSheetId="1">'прил 1 (ОПМП)'!$A:$D,'прил 1 (ОПМП)'!$3:$6</definedName>
    <definedName name="_xlnm.Print_Area" localSheetId="1">'прил 1 (ОПМП)'!$A$1:$AD$105</definedName>
    <definedName name="_xlnm.Print_Area" localSheetId="0">'прил 2 (ВМП)'!$A$1:$F$156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8" i="2" l="1"/>
  <c r="E148" i="2"/>
  <c r="F74" i="2" l="1"/>
  <c r="F75" i="2" s="1"/>
  <c r="E74" i="2"/>
  <c r="E75" i="2"/>
  <c r="J34" i="1" l="1"/>
  <c r="I34" i="1"/>
  <c r="P42" i="1" l="1"/>
  <c r="O42" i="1"/>
  <c r="J42" i="1" l="1"/>
  <c r="I42" i="1"/>
  <c r="J43" i="1"/>
  <c r="I43" i="1"/>
  <c r="F101" i="1"/>
  <c r="E101" i="1"/>
  <c r="R101" i="1" l="1"/>
  <c r="F154" i="2" l="1"/>
  <c r="E154" i="2"/>
  <c r="F152" i="2"/>
  <c r="E152" i="2"/>
  <c r="F150" i="2"/>
  <c r="E150" i="2"/>
  <c r="F145" i="2"/>
  <c r="E145" i="2"/>
  <c r="F138" i="2"/>
  <c r="E138" i="2"/>
  <c r="F136" i="2"/>
  <c r="E136" i="2"/>
  <c r="F133" i="2"/>
  <c r="E133" i="2"/>
  <c r="F129" i="2"/>
  <c r="F130" i="2" s="1"/>
  <c r="E129" i="2"/>
  <c r="E130" i="2" s="1"/>
  <c r="F121" i="2"/>
  <c r="F122" i="2" s="1"/>
  <c r="E121" i="2"/>
  <c r="E122" i="2" s="1"/>
  <c r="F118" i="2"/>
  <c r="F119" i="2" s="1"/>
  <c r="E118" i="2"/>
  <c r="E119" i="2" s="1"/>
  <c r="F114" i="2"/>
  <c r="E114" i="2"/>
  <c r="F107" i="2"/>
  <c r="E107" i="2"/>
  <c r="F103" i="2"/>
  <c r="F104" i="2" s="1"/>
  <c r="E103" i="2"/>
  <c r="E104" i="2" s="1"/>
  <c r="F155" i="2" l="1"/>
  <c r="E146" i="2"/>
  <c r="E155" i="2"/>
  <c r="F115" i="2"/>
  <c r="E115" i="2"/>
  <c r="F146" i="2"/>
  <c r="F99" i="2"/>
  <c r="E99" i="2"/>
  <c r="F97" i="2"/>
  <c r="E97" i="2"/>
  <c r="F94" i="2"/>
  <c r="E94" i="2"/>
  <c r="F91" i="2"/>
  <c r="E91" i="2"/>
  <c r="F85" i="2"/>
  <c r="E85" i="2"/>
  <c r="F82" i="2"/>
  <c r="E82" i="2"/>
  <c r="F80" i="2"/>
  <c r="E80" i="2"/>
  <c r="F77" i="2"/>
  <c r="F78" i="2" s="1"/>
  <c r="E77" i="2"/>
  <c r="E78" i="2" s="1"/>
  <c r="F70" i="2"/>
  <c r="F71" i="2" s="1"/>
  <c r="E70" i="2"/>
  <c r="E71" i="2" s="1"/>
  <c r="F66" i="2"/>
  <c r="E66" i="2"/>
  <c r="F64" i="2"/>
  <c r="E64" i="2"/>
  <c r="F60" i="2"/>
  <c r="E60" i="2"/>
  <c r="F58" i="2"/>
  <c r="E58" i="2"/>
  <c r="F55" i="2"/>
  <c r="E55" i="2"/>
  <c r="F52" i="2"/>
  <c r="E52" i="2"/>
  <c r="F49" i="2"/>
  <c r="E49" i="2"/>
  <c r="F47" i="2"/>
  <c r="E47" i="2"/>
  <c r="F43" i="2"/>
  <c r="E43" i="2"/>
  <c r="F41" i="2"/>
  <c r="E41" i="2"/>
  <c r="F38" i="2"/>
  <c r="E38" i="2"/>
  <c r="F35" i="2"/>
  <c r="E35" i="2"/>
  <c r="F33" i="2"/>
  <c r="E33" i="2"/>
  <c r="F28" i="2"/>
  <c r="E28" i="2"/>
  <c r="F25" i="2"/>
  <c r="E25" i="2"/>
  <c r="F22" i="2"/>
  <c r="E22" i="2"/>
  <c r="F19" i="2"/>
  <c r="E19" i="2"/>
  <c r="F17" i="2"/>
  <c r="E17" i="2"/>
  <c r="F14" i="2"/>
  <c r="E14" i="2"/>
  <c r="F100" i="2" l="1"/>
  <c r="F61" i="2"/>
  <c r="F67" i="2"/>
  <c r="E100" i="2"/>
  <c r="E67" i="2"/>
  <c r="E61" i="2"/>
  <c r="E86" i="2"/>
  <c r="F86" i="2"/>
  <c r="E44" i="2"/>
  <c r="F95" i="2"/>
  <c r="E95" i="2"/>
  <c r="F44" i="2"/>
  <c r="H101" i="1"/>
  <c r="I101" i="1"/>
  <c r="J101" i="1"/>
  <c r="K101" i="1"/>
  <c r="L101" i="1"/>
  <c r="M101" i="1"/>
  <c r="N101" i="1"/>
  <c r="O101" i="1"/>
  <c r="P101" i="1"/>
  <c r="Q101" i="1"/>
  <c r="G101" i="1"/>
  <c r="V101" i="1"/>
  <c r="W101" i="1"/>
  <c r="X101" i="1"/>
  <c r="Y101" i="1"/>
  <c r="Z101" i="1"/>
  <c r="AA101" i="1"/>
  <c r="AB101" i="1"/>
  <c r="AC101" i="1"/>
  <c r="AD101" i="1"/>
  <c r="U101" i="1"/>
  <c r="T101" i="1"/>
  <c r="S101" i="1"/>
  <c r="E156" i="2" l="1"/>
  <c r="F156" i="2"/>
</calcChain>
</file>

<file path=xl/sharedStrings.xml><?xml version="1.0" encoding="utf-8"?>
<sst xmlns="http://schemas.openxmlformats.org/spreadsheetml/2006/main" count="377" uniqueCount="266">
  <si>
    <t>Медицинские организации</t>
  </si>
  <si>
    <t>Амбулаторно-поликлиническая помощь</t>
  </si>
  <si>
    <t>Скорая медицинская помощь</t>
  </si>
  <si>
    <t>При заболеваниях</t>
  </si>
  <si>
    <t xml:space="preserve">Диспансеризация взрослого населения I этап и профосмотры </t>
  </si>
  <si>
    <t xml:space="preserve">Диспансеризация взрослого населения II этап  </t>
  </si>
  <si>
    <t>Профилактические медицинские осмотры несовершеннолетних, диспансеризация детей сирот</t>
  </si>
  <si>
    <t>МРФ</t>
  </si>
  <si>
    <t>МУН</t>
  </si>
  <si>
    <t>ЗС</t>
  </si>
  <si>
    <t>лимит</t>
  </si>
  <si>
    <t>количество вызовов</t>
  </si>
  <si>
    <t>сумма</t>
  </si>
  <si>
    <t>560001</t>
  </si>
  <si>
    <t>ОРЕНБУРГ ОБЛ. КБ</t>
  </si>
  <si>
    <t>560002</t>
  </si>
  <si>
    <t>ОРЕНБУРГ ОБЛАСТНАЯ КБ  № 2</t>
  </si>
  <si>
    <t>560220</t>
  </si>
  <si>
    <t>ОРЕНБУРГ ОДКБ</t>
  </si>
  <si>
    <t>560004</t>
  </si>
  <si>
    <t>ОБЛАСТНОЙ СОЛЬ-ИЛЕЦКИЙ ЦЕНТР МЕД. РЕАБИЛИТАЦИИ</t>
  </si>
  <si>
    <t>560005</t>
  </si>
  <si>
    <t>ОРЕНБУРГ ОБЛ.КЛИНИЧ.СТОМАТ.ПОЛ-КА</t>
  </si>
  <si>
    <t>560007</t>
  </si>
  <si>
    <t>ОРЕНБУРГ ОБЛАСТНОЙ ОНКОЛОГ. ДИСПАНСЕР</t>
  </si>
  <si>
    <t>560008</t>
  </si>
  <si>
    <t>ОРСКИЙ ОНКОЛОГИЧ.  ДИСПАНСЕР</t>
  </si>
  <si>
    <t>560009</t>
  </si>
  <si>
    <t>ОРЕНБУРГ ОБЛ. КЛИН. КОЖНО-ВЕН.  ДИСПАНСЕР</t>
  </si>
  <si>
    <t>560014</t>
  </si>
  <si>
    <t>ОРЕНБУРГ ФГБОУ ВО ОРГМУ МИНЗДРАВА</t>
  </si>
  <si>
    <t>560006</t>
  </si>
  <si>
    <t>ОРЕНБУРГ ФИЛ. МНТК "МИКРОХИРУРГИЯ ГЛАЗА"</t>
  </si>
  <si>
    <t>560017</t>
  </si>
  <si>
    <t>ОРЕНБУРГ ГБУЗ ГКБ №1</t>
  </si>
  <si>
    <t>560018</t>
  </si>
  <si>
    <t>ОРЕНБУРГ ГАУЗ ГКБ  №2</t>
  </si>
  <si>
    <t>560019</t>
  </si>
  <si>
    <t>ОРЕНБУРГ ГАУЗ ГКБ  №3</t>
  </si>
  <si>
    <t>560020</t>
  </si>
  <si>
    <t>ОРЕНБУРГ ГАУЗ ГКБ  №4</t>
  </si>
  <si>
    <t>560021</t>
  </si>
  <si>
    <t>ОРЕНБУРГ ГБУЗ ГКБ № 5</t>
  </si>
  <si>
    <t>560022</t>
  </si>
  <si>
    <t>ОРЕНБУРГ ГАУЗ ГКБ  №6</t>
  </si>
  <si>
    <t>560023</t>
  </si>
  <si>
    <t>ОРЕНБУРГ ИНФЕКЦИОННАЯ ОКБ</t>
  </si>
  <si>
    <t>560024</t>
  </si>
  <si>
    <t>ОРЕНБУРГ ГАУЗ ДГКБ</t>
  </si>
  <si>
    <t>560025</t>
  </si>
  <si>
    <t xml:space="preserve">ПЕРИНАТАЛЬНЫЙ ЦЕНТР Г. ОРЕНБУРГ </t>
  </si>
  <si>
    <t>560026</t>
  </si>
  <si>
    <t>ОРЕНБУРГ ГАУЗ ГКБ ИМ. ПИРОГОВА Н.И.</t>
  </si>
  <si>
    <t>560027</t>
  </si>
  <si>
    <t>ОБЛАСТНОЙ ЦЕНТР МЕДИЦИНСКОЙ РЕАБИЛИТАЦИИ</t>
  </si>
  <si>
    <t>560218</t>
  </si>
  <si>
    <t>ОРЕНБУРГ ГАУЗ ГСП</t>
  </si>
  <si>
    <t>560196</t>
  </si>
  <si>
    <t>ОБЛАСТНОЙ ЦЕНТР МЕДИЦИНСКОЙ ПРОФИЛАКТИКИ</t>
  </si>
  <si>
    <t>560109</t>
  </si>
  <si>
    <t>ОРЕНБУРГ СТАНЦИЯ СКОРОЙ МЕДИЦИНСКОЙ ПОМОЩИ</t>
  </si>
  <si>
    <t>560036</t>
  </si>
  <si>
    <t>ОРСКАЯ ГАУЗ ГБ № 1</t>
  </si>
  <si>
    <t>560032</t>
  </si>
  <si>
    <t>ОРСКАЯ ГАУЗ ГБ № 2</t>
  </si>
  <si>
    <t>560033</t>
  </si>
  <si>
    <t>ОРСКАЯ ГАУЗ ГБ № 3</t>
  </si>
  <si>
    <t>560034</t>
  </si>
  <si>
    <t>ОРСКАЯ ГАУЗ ГБ № 4</t>
  </si>
  <si>
    <t>560035</t>
  </si>
  <si>
    <t>ОРСКАЯ ГАУЗ ГБ № 5</t>
  </si>
  <si>
    <t>560037</t>
  </si>
  <si>
    <t>ОРСКАЯ  ГАУЗ СТОМАТ.  ПОЛ-КА</t>
  </si>
  <si>
    <t>560110</t>
  </si>
  <si>
    <t>ОРСК СТАНЦИЯ СКОРОЙ МЕДИЦИНСКОЙ ПОМОЩИ</t>
  </si>
  <si>
    <t>560206</t>
  </si>
  <si>
    <t>НОВОТРОИЦК БОЛЬНИЦА СКОРОЙ МЕДИЦИНСКОЙ ПОМОЩИ</t>
  </si>
  <si>
    <t>560041</t>
  </si>
  <si>
    <t>НОВОТРОИЦКАЯ ГАУЗ ДГБ</t>
  </si>
  <si>
    <t>560042</t>
  </si>
  <si>
    <t>НОВОТРОИЦКАЯ ГАУЗ СТОМАТ-Я ПОЛ-КА</t>
  </si>
  <si>
    <t>560043</t>
  </si>
  <si>
    <t>МЕДНОГОРСКАЯ ГБ</t>
  </si>
  <si>
    <t>560045</t>
  </si>
  <si>
    <t>БУГУРУСЛАНСКАЯ ГБ</t>
  </si>
  <si>
    <t>560047</t>
  </si>
  <si>
    <t>БУГУРУСЛАНСКАЯ РБ</t>
  </si>
  <si>
    <t>560048</t>
  </si>
  <si>
    <t>БУГУРУСЛАНСКАЯ СТОМАТ. ПОЛ-КА</t>
  </si>
  <si>
    <t>560214</t>
  </si>
  <si>
    <t>БУЗУЛУКСКАЯ БОЛЬНИЦА СКОРОЙ МЕДИЦИНСКОЙ ПОМОЩИ</t>
  </si>
  <si>
    <t>560052</t>
  </si>
  <si>
    <t>АБДУЛИНСКАЯ ГБ</t>
  </si>
  <si>
    <t>560053</t>
  </si>
  <si>
    <t>АДАМОВСКАЯ РБ</t>
  </si>
  <si>
    <t>560054</t>
  </si>
  <si>
    <t>АКБУЛАКСКАЯ РБ</t>
  </si>
  <si>
    <t>560055</t>
  </si>
  <si>
    <t>АЛЕКСАНДРОВСКАЯ РБ</t>
  </si>
  <si>
    <t>560056</t>
  </si>
  <si>
    <t>АСЕКЕЕВСКАЯ РБ</t>
  </si>
  <si>
    <t>560057</t>
  </si>
  <si>
    <t>БЕЛЯЕВСКАЯ РБ</t>
  </si>
  <si>
    <t>560058</t>
  </si>
  <si>
    <t>ГАЙСКАЯ ГБ</t>
  </si>
  <si>
    <t>560059</t>
  </si>
  <si>
    <t>ГРАЧЕВСКАЯ РБ</t>
  </si>
  <si>
    <t>560060</t>
  </si>
  <si>
    <t>ДОМБАРОВСКАЯ РБ</t>
  </si>
  <si>
    <t>560061</t>
  </si>
  <si>
    <t>ИЛЕКСКАЯ РБ</t>
  </si>
  <si>
    <t>560062</t>
  </si>
  <si>
    <t>КВАРКЕНСКАЯ РБ</t>
  </si>
  <si>
    <t>560063</t>
  </si>
  <si>
    <t>КРАСНОГВАРДЕЙСКАЯ РБ</t>
  </si>
  <si>
    <t>560064</t>
  </si>
  <si>
    <t>КУВАНДЫКСКАЯ ГБ</t>
  </si>
  <si>
    <t>560124</t>
  </si>
  <si>
    <t>КУВАНДЫК СТАНЦИЯ СКОРОЙ МЕДИЦИНСКОЙ ПОМОЩИ</t>
  </si>
  <si>
    <t>560065</t>
  </si>
  <si>
    <t>КУРМАНАЕВСКАЯ РБ</t>
  </si>
  <si>
    <t>560066</t>
  </si>
  <si>
    <t>МАТВЕЕВСКАЯ РБ</t>
  </si>
  <si>
    <t>560067</t>
  </si>
  <si>
    <t>НОВООРСКАЯ РБ</t>
  </si>
  <si>
    <t>560068</t>
  </si>
  <si>
    <t>НОВОСЕРГИЕВСКАЯ РБ</t>
  </si>
  <si>
    <t>560069</t>
  </si>
  <si>
    <t>ОКТЯБРЬСКАЯ РБ</t>
  </si>
  <si>
    <t>560070</t>
  </si>
  <si>
    <t>ОРЕНБУРГСКАЯ РБ</t>
  </si>
  <si>
    <t>560071</t>
  </si>
  <si>
    <t>ПЕРВОМАЙСКАЯ РБ</t>
  </si>
  <si>
    <t>560072</t>
  </si>
  <si>
    <t>ПЕРЕВОЛОЦКАЯ РБ</t>
  </si>
  <si>
    <t>560073</t>
  </si>
  <si>
    <t>ПОНОМАРЕВСКАЯ РБ</t>
  </si>
  <si>
    <t>560074</t>
  </si>
  <si>
    <t>САКМАРСКАЯ  РБ</t>
  </si>
  <si>
    <t>560075</t>
  </si>
  <si>
    <t>САРАКТАШСКАЯ РБ</t>
  </si>
  <si>
    <t>560076</t>
  </si>
  <si>
    <t>СВЕТЛИНСКАЯ РБ</t>
  </si>
  <si>
    <t>560077</t>
  </si>
  <si>
    <t>СЕВЕРНАЯ РБ</t>
  </si>
  <si>
    <t>560078</t>
  </si>
  <si>
    <t>СОЛЬ-ИЛЕЦКАЯ ГБ</t>
  </si>
  <si>
    <t>560079</t>
  </si>
  <si>
    <t>СОРОЧИНСКАЯ ГБ</t>
  </si>
  <si>
    <t>560080</t>
  </si>
  <si>
    <t>ТАШЛИНСКАЯ РБ</t>
  </si>
  <si>
    <t>560081</t>
  </si>
  <si>
    <t>ТОЦКАЯ РБ</t>
  </si>
  <si>
    <t>560082</t>
  </si>
  <si>
    <t>ТЮЛЬГАНСКАЯ РБ</t>
  </si>
  <si>
    <t>560083</t>
  </si>
  <si>
    <t>ШАРЛЫКСКАЯ РБ</t>
  </si>
  <si>
    <t>560084</t>
  </si>
  <si>
    <t>ЯСНЕНСКАЯ ГБ</t>
  </si>
  <si>
    <t>560085</t>
  </si>
  <si>
    <t>СТУДЕНЧЕСКАЯ ПОЛИКЛИНИКА ОГУ</t>
  </si>
  <si>
    <t>560086</t>
  </si>
  <si>
    <t>ОРЕНБУРГ ОКБ НА СТ. ОРЕНБУРГ</t>
  </si>
  <si>
    <t>560087</t>
  </si>
  <si>
    <t>ОРСКАЯ УБ НА СТ. ОРСК</t>
  </si>
  <si>
    <t>560088</t>
  </si>
  <si>
    <t>БУЗУЛУКСКАЯ УЗЛ.  Б-ЦА НА СТ.  БУЗУЛУК</t>
  </si>
  <si>
    <t>560089</t>
  </si>
  <si>
    <t>АБДУЛИНСКАЯ УЗЛ. ПОЛ-КА НА СТ. АБДУЛИНО</t>
  </si>
  <si>
    <t>560090</t>
  </si>
  <si>
    <t>ОРЕНБУРГ АО СП СОЛНЕЧНЫЙ</t>
  </si>
  <si>
    <t>560091</t>
  </si>
  <si>
    <t>ОРЕНБУРГ АО САНАТОРИЙ СТРОИТЕЛЬ</t>
  </si>
  <si>
    <t>560093</t>
  </si>
  <si>
    <t xml:space="preserve">ОРЕНБУРГ СП ЧАЙКА АО ПО СТРЕЛА </t>
  </si>
  <si>
    <t>560094</t>
  </si>
  <si>
    <t>ГАЙ САНАТОРИЙ</t>
  </si>
  <si>
    <t>560095</t>
  </si>
  <si>
    <t>560096</t>
  </si>
  <si>
    <t>ОРЕНБУРГ ФИЛИАЛ № 3 ФГКУ "426 ВГ" МО РФ</t>
  </si>
  <si>
    <t>560098</t>
  </si>
  <si>
    <t xml:space="preserve">ФКУЗ МСЧ-56 ФСИН РОССИИ </t>
  </si>
  <si>
    <t>560099</t>
  </si>
  <si>
    <t>МСЧ МВД ПО ОРЕНБУРГСКОЙ ОБЛАСТИ</t>
  </si>
  <si>
    <t>560125</t>
  </si>
  <si>
    <t>ООО МЕДИКАЛ СЕРВИС КОМПАНИ ВОСТОК</t>
  </si>
  <si>
    <t>560102</t>
  </si>
  <si>
    <t>ОРЕНБУРГ ООО ММЦ  КЛИНИКА МАКСИМЕД</t>
  </si>
  <si>
    <t>560207</t>
  </si>
  <si>
    <t>Б.БРАУН АВИТУМ РУССЛАНД КЛИНИКС  ООО</t>
  </si>
  <si>
    <t>560177</t>
  </si>
  <si>
    <t>ДУБОВАЯ РОЩА  САНАТОРИЙ</t>
  </si>
  <si>
    <t>560197</t>
  </si>
  <si>
    <t>БЕЛАЯ РОЗА  АНО МЦ</t>
  </si>
  <si>
    <t>560038</t>
  </si>
  <si>
    <t>ВРАЧЕБНО-ФИЗКУЛЬТУРНЫЙ ДИСПАНСЕР</t>
  </si>
  <si>
    <t>560205</t>
  </si>
  <si>
    <t>КДЦ ООО</t>
  </si>
  <si>
    <t>Порядок</t>
  </si>
  <si>
    <t>МОЕР</t>
  </si>
  <si>
    <t>Итого</t>
  </si>
  <si>
    <t>Круглосуточный стационар</t>
  </si>
  <si>
    <t>Дневной стационар</t>
  </si>
  <si>
    <t>Медицинская реабилитация</t>
  </si>
  <si>
    <t>МРФ*</t>
  </si>
  <si>
    <t>МУН**</t>
  </si>
  <si>
    <t>ЗС***</t>
  </si>
  <si>
    <t>Роды</t>
  </si>
  <si>
    <t xml:space="preserve">Объемы предоставления помощи в рамках программы обязательного медицинского страхования на 2018 год </t>
  </si>
  <si>
    <t>Примечание: 
объемные показатели, выраженные в законченных случаях, являются ожидаемыми (прогнозными)</t>
  </si>
  <si>
    <t>* - межмуниципальные объемы предоставления помощи</t>
  </si>
  <si>
    <t>** - муниципальные объемы предоставления помощи</t>
  </si>
  <si>
    <t>*** - законченный случай</t>
  </si>
  <si>
    <t>№ п\п</t>
  </si>
  <si>
    <t>№ п/п</t>
  </si>
  <si>
    <t>Наименование медицинской организации</t>
  </si>
  <si>
    <t>Наименование профиля ВМП</t>
  </si>
  <si>
    <t>№ группы ВМП</t>
  </si>
  <si>
    <t xml:space="preserve">Ожидаемые объемы                                                                        </t>
  </si>
  <si>
    <t>Лимит на год</t>
  </si>
  <si>
    <t>Государственное бюджетное учреждение здравоохранения «Оренбургская областная клиническая больница»</t>
  </si>
  <si>
    <t>Сердечно-сосудистая хирургия</t>
  </si>
  <si>
    <t xml:space="preserve">Итого по профилю </t>
  </si>
  <si>
    <t>Урология</t>
  </si>
  <si>
    <t>Гематология</t>
  </si>
  <si>
    <t>Онкология</t>
  </si>
  <si>
    <t>Оториноларингология</t>
  </si>
  <si>
    <t>Офтальмология</t>
  </si>
  <si>
    <t>Нейрохирургия</t>
  </si>
  <si>
    <t>Ревматология</t>
  </si>
  <si>
    <t>Травматология и ортопедия</t>
  </si>
  <si>
    <t>Абдоминальная хирургия</t>
  </si>
  <si>
    <t>Гастроэнтерология</t>
  </si>
  <si>
    <t>Итого по медицинской организации</t>
  </si>
  <si>
    <t>Государственное автономное учреждение здравоохранения «Оренбургская областная клиническая больница № 2»</t>
  </si>
  <si>
    <t>Акушерство и гинекология</t>
  </si>
  <si>
    <t>Неонатология</t>
  </si>
  <si>
    <t>Торакальная хирургия</t>
  </si>
  <si>
    <t>Эндокринология</t>
  </si>
  <si>
    <t>Государственное бюджетное учреждение здравоохранения "Областная детская клиническая больница"</t>
  </si>
  <si>
    <t>Педиатрия</t>
  </si>
  <si>
    <t>Челюстно-лицевая хирургия</t>
  </si>
  <si>
    <t xml:space="preserve">Оренбургский филиал ФГАУ МНТК "Микрохирургия глаза" им. акад. С.Н.Федорова Оренбург </t>
  </si>
  <si>
    <t>ГБУЗ «Оренбургский областной клинический онкологический диспансер» г.Оренбург</t>
  </si>
  <si>
    <t>Государственное бюджетное учреждение здравоохранения «Орский онкологический диспансер»</t>
  </si>
  <si>
    <t>Государственное бюджетное учреждение здравоохранения «Городская клиническая больница №1» города Оренбурга</t>
  </si>
  <si>
    <t>Комбустиология</t>
  </si>
  <si>
    <t xml:space="preserve">Государственное бюджетное учреждение здравоохранения «Городская клиническая больница №5» города Оренбурга  </t>
  </si>
  <si>
    <t>Детская хирургия в период новорожденности</t>
  </si>
  <si>
    <t>ГБУЗ "Оренбургский клинический перинатальный центр"</t>
  </si>
  <si>
    <t>Государственное автономное учреждение здравоохранения «Городская клиническая больница им. Н.И. Пирогова» г. Оренбурга</t>
  </si>
  <si>
    <t>Государственное автономное учреждение здравоохранения "Городская больница №3" города Орска</t>
  </si>
  <si>
    <t>Государственное автономное учреждение здравоохранения "Городская больница № 4" города Орска</t>
  </si>
  <si>
    <t>Государственное автономное учреждение здравоохранения "Больница скорой медицинской помощи" города Новотроицка</t>
  </si>
  <si>
    <t>Государственное бюджетное учреждение здравоохранения "Бузулукская больница скорой медицинской помощи"</t>
  </si>
  <si>
    <t>НУЗ "Отделенческая клиническая больница на станции Оренбург ОАО "РЖД"</t>
  </si>
  <si>
    <t>ИТОГО  по всем медицинским организациям</t>
  </si>
  <si>
    <t>Объемы предоставления высокотехнологичной медицинской помощи 
в рамках программы ОМС на 2018 год</t>
  </si>
  <si>
    <t>Приложение 1 к Решению Комиссии по разработке ТП ОМС от 15.12.2017г.</t>
  </si>
  <si>
    <t>Приложение 1 к Решению Комиссии по разработке ТП ОМС от 29.12.2017г.</t>
  </si>
  <si>
    <t>Приложение 2 к Решению Комиссии по разработке ТП ОМС от 29.12.2017г.</t>
  </si>
  <si>
    <t>ГАУЗ "Городская клиническая больница №4" г. Оренбурга</t>
  </si>
  <si>
    <t>увеличение - уменьшение показателей</t>
  </si>
  <si>
    <t>ООО МЦКТ "Нью Лайф"</t>
  </si>
  <si>
    <t>ОРСК ГУП САНАТОРИЙ ЮЖНЫЙ УРАЛ \ ООО "САНАТОРИЙ ЮЖНЫЙ УРАЛ"</t>
  </si>
  <si>
    <t>В Центрах здоровьяв т.ч. центрах женского здоровья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</si>
</sst>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44"/>
        <bgColor indexed="64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5" fillId="0" borderId="0"/>
    <xf numFmtId="0" fontId="1" fillId="0" borderId="0"/>
  </cellStyleXfs>
  <cellXfs count="179">
    <xf numFmtId="0" fontId="0" fillId="0" borderId="0" xfId="0"/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6" fillId="2" borderId="2" xfId="0" applyNumberFormat="1" applyFont="1" applyFill="1" applyBorder="1" applyAlignment="1">
      <alignment horizontal="left" vertical="top"/>
    </xf>
    <xf numFmtId="0" fontId="6" fillId="2" borderId="2" xfId="0" applyNumberFormat="1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0" fillId="0" borderId="0" xfId="0" applyNumberFormat="1"/>
    <xf numFmtId="3" fontId="0" fillId="0" borderId="2" xfId="0" applyNumberFormat="1" applyBorder="1"/>
    <xf numFmtId="3" fontId="2" fillId="0" borderId="0" xfId="0" applyNumberFormat="1" applyFont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13" fillId="3" borderId="12" xfId="0" applyNumberFormat="1" applyFont="1" applyFill="1" applyBorder="1" applyAlignment="1">
      <alignment horizontal="center" vertical="center" wrapText="1"/>
    </xf>
    <xf numFmtId="0" fontId="13" fillId="3" borderId="12" xfId="0" applyNumberFormat="1" applyFont="1" applyFill="1" applyBorder="1" applyAlignment="1">
      <alignment horizontal="center" vertical="center" wrapText="1"/>
    </xf>
    <xf numFmtId="3" fontId="13" fillId="3" borderId="2" xfId="0" applyNumberFormat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top" wrapText="1"/>
    </xf>
    <xf numFmtId="3" fontId="7" fillId="2" borderId="12" xfId="1" applyNumberFormat="1" applyFont="1" applyFill="1" applyBorder="1" applyAlignment="1">
      <alignment horizontal="center" vertical="top" wrapText="1"/>
    </xf>
    <xf numFmtId="0" fontId="13" fillId="3" borderId="2" xfId="0" applyNumberFormat="1" applyFont="1" applyFill="1" applyBorder="1" applyAlignment="1">
      <alignment horizontal="left" vertical="center" wrapText="1"/>
    </xf>
    <xf numFmtId="3" fontId="13" fillId="4" borderId="2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3" fontId="13" fillId="0" borderId="12" xfId="0" applyNumberFormat="1" applyFont="1" applyFill="1" applyBorder="1" applyAlignment="1">
      <alignment horizontal="center" vertical="center" wrapText="1"/>
    </xf>
    <xf numFmtId="3" fontId="14" fillId="0" borderId="0" xfId="0" applyNumberFormat="1" applyFont="1" applyFill="1" applyAlignment="1">
      <alignment horizontal="right"/>
    </xf>
    <xf numFmtId="3" fontId="14" fillId="0" borderId="0" xfId="0" applyNumberFormat="1" applyFont="1" applyFill="1" applyAlignment="1">
      <alignment horizontal="right" vertical="center" wrapText="1"/>
    </xf>
    <xf numFmtId="3" fontId="0" fillId="5" borderId="2" xfId="0" applyNumberFormat="1" applyFill="1" applyBorder="1" applyAlignment="1">
      <alignment horizontal="center" vertical="center"/>
    </xf>
    <xf numFmtId="0" fontId="0" fillId="5" borderId="0" xfId="0" applyFill="1"/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6" fillId="0" borderId="2" xfId="0" applyFont="1" applyBorder="1"/>
    <xf numFmtId="1" fontId="17" fillId="2" borderId="2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left"/>
    </xf>
    <xf numFmtId="0" fontId="18" fillId="0" borderId="0" xfId="0" applyFont="1"/>
    <xf numFmtId="0" fontId="13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1" fontId="21" fillId="2" borderId="2" xfId="0" applyNumberFormat="1" applyFont="1" applyFill="1" applyBorder="1" applyAlignment="1">
      <alignment horizontal="center" vertical="center" wrapText="1"/>
    </xf>
    <xf numFmtId="4" fontId="22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4" fontId="3" fillId="6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4" fillId="7" borderId="2" xfId="0" applyFont="1" applyFill="1" applyBorder="1" applyAlignment="1">
      <alignment horizontal="center" vertical="center"/>
    </xf>
    <xf numFmtId="4" fontId="14" fillId="7" borderId="2" xfId="0" applyNumberFormat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27" fillId="9" borderId="2" xfId="0" applyFont="1" applyFill="1" applyBorder="1" applyAlignment="1">
      <alignment horizontal="center" vertical="center"/>
    </xf>
    <xf numFmtId="4" fontId="19" fillId="9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4" fontId="0" fillId="0" borderId="0" xfId="0" applyNumberFormat="1"/>
    <xf numFmtId="3" fontId="0" fillId="0" borderId="0" xfId="0" applyNumberFormat="1" applyAlignment="1">
      <alignment wrapText="1"/>
    </xf>
    <xf numFmtId="3" fontId="16" fillId="0" borderId="0" xfId="0" applyNumberFormat="1" applyFont="1" applyAlignment="1">
      <alignment wrapText="1"/>
    </xf>
    <xf numFmtId="3" fontId="7" fillId="0" borderId="2" xfId="1" applyNumberFormat="1" applyFont="1" applyFill="1" applyBorder="1" applyAlignment="1">
      <alignment horizontal="center" vertical="top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3" fontId="13" fillId="10" borderId="1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/>
    <xf numFmtId="0" fontId="0" fillId="0" borderId="0" xfId="0" applyFill="1"/>
    <xf numFmtId="0" fontId="0" fillId="11" borderId="0" xfId="0" applyFill="1"/>
    <xf numFmtId="0" fontId="0" fillId="0" borderId="2" xfId="0" applyBorder="1" applyAlignment="1">
      <alignment horizontal="center" vertical="center"/>
    </xf>
    <xf numFmtId="3" fontId="13" fillId="12" borderId="2" xfId="0" applyNumberFormat="1" applyFont="1" applyFill="1" applyBorder="1" applyAlignment="1">
      <alignment horizontal="center" vertical="center" wrapText="1"/>
    </xf>
    <xf numFmtId="3" fontId="13" fillId="12" borderId="12" xfId="0" applyNumberFormat="1" applyFont="1" applyFill="1" applyBorder="1" applyAlignment="1">
      <alignment horizontal="center" vertical="center" wrapText="1"/>
    </xf>
    <xf numFmtId="0" fontId="13" fillId="11" borderId="12" xfId="0" applyNumberFormat="1" applyFont="1" applyFill="1" applyBorder="1" applyAlignment="1">
      <alignment horizontal="center" vertical="center" wrapText="1"/>
    </xf>
    <xf numFmtId="3" fontId="13" fillId="11" borderId="12" xfId="0" applyNumberFormat="1" applyFont="1" applyFill="1" applyBorder="1" applyAlignment="1">
      <alignment horizontal="center" vertical="center" wrapText="1"/>
    </xf>
    <xf numFmtId="0" fontId="13" fillId="12" borderId="12" xfId="0" applyNumberFormat="1" applyFont="1" applyFill="1" applyBorder="1" applyAlignment="1">
      <alignment horizontal="center" vertical="center" wrapText="1"/>
    </xf>
    <xf numFmtId="3" fontId="7" fillId="11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center" vertical="center"/>
    </xf>
    <xf numFmtId="0" fontId="14" fillId="13" borderId="2" xfId="0" applyFont="1" applyFill="1" applyBorder="1" applyAlignment="1">
      <alignment horizontal="center" vertical="center" wrapText="1"/>
    </xf>
    <xf numFmtId="4" fontId="14" fillId="13" borderId="2" xfId="0" applyNumberFormat="1" applyFont="1" applyFill="1" applyBorder="1" applyAlignment="1">
      <alignment horizontal="center" vertical="center" wrapText="1"/>
    </xf>
    <xf numFmtId="0" fontId="3" fillId="13" borderId="2" xfId="0" applyFont="1" applyFill="1" applyBorder="1" applyAlignment="1">
      <alignment horizontal="center" vertical="center" wrapText="1"/>
    </xf>
    <xf numFmtId="0" fontId="0" fillId="13" borderId="2" xfId="0" applyFill="1" applyBorder="1" applyAlignment="1">
      <alignment horizontal="center" vertical="center"/>
    </xf>
    <xf numFmtId="0" fontId="25" fillId="13" borderId="2" xfId="0" applyFont="1" applyFill="1" applyBorder="1" applyAlignment="1">
      <alignment horizontal="center" vertical="center" wrapText="1"/>
    </xf>
    <xf numFmtId="0" fontId="24" fillId="13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3" fillId="14" borderId="2" xfId="0" applyFont="1" applyFill="1" applyBorder="1" applyAlignment="1">
      <alignment horizontal="left" vertical="center"/>
    </xf>
    <xf numFmtId="0" fontId="24" fillId="14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3" fontId="7" fillId="11" borderId="12" xfId="1" applyNumberFormat="1" applyFont="1" applyFill="1" applyBorder="1" applyAlignment="1">
      <alignment horizontal="center" vertical="top" wrapText="1"/>
    </xf>
    <xf numFmtId="3" fontId="7" fillId="11" borderId="2" xfId="1" applyNumberFormat="1" applyFont="1" applyFill="1" applyBorder="1" applyAlignment="1">
      <alignment horizontal="center" vertical="top" wrapText="1"/>
    </xf>
    <xf numFmtId="3" fontId="13" fillId="11" borderId="2" xfId="0" applyNumberFormat="1" applyFont="1" applyFill="1" applyBorder="1" applyAlignment="1">
      <alignment horizontal="center" vertical="center" wrapText="1"/>
    </xf>
    <xf numFmtId="0" fontId="17" fillId="13" borderId="2" xfId="0" applyFont="1" applyFill="1" applyBorder="1" applyAlignment="1">
      <alignment horizontal="center" vertical="center" wrapText="1"/>
    </xf>
    <xf numFmtId="0" fontId="6" fillId="11" borderId="2" xfId="0" applyNumberFormat="1" applyFont="1" applyFill="1" applyBorder="1" applyAlignment="1">
      <alignment horizontal="left" vertical="top" wrapText="1"/>
    </xf>
    <xf numFmtId="3" fontId="13" fillId="15" borderId="12" xfId="0" applyNumberFormat="1" applyFont="1" applyFill="1" applyBorder="1" applyAlignment="1">
      <alignment horizontal="center" vertical="center" wrapText="1"/>
    </xf>
    <xf numFmtId="3" fontId="13" fillId="16" borderId="12" xfId="0" applyNumberFormat="1" applyFont="1" applyFill="1" applyBorder="1" applyAlignment="1">
      <alignment horizontal="center" vertical="center" wrapText="1"/>
    </xf>
    <xf numFmtId="3" fontId="13" fillId="16" borderId="2" xfId="0" applyNumberFormat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3" fontId="13" fillId="15" borderId="2" xfId="0" applyNumberFormat="1" applyFont="1" applyFill="1" applyBorder="1" applyAlignment="1">
      <alignment horizontal="center" vertical="center" wrapText="1"/>
    </xf>
    <xf numFmtId="0" fontId="13" fillId="16" borderId="12" xfId="0" applyNumberFormat="1" applyFont="1" applyFill="1" applyBorder="1" applyAlignment="1">
      <alignment horizontal="center" vertical="center" wrapText="1"/>
    </xf>
    <xf numFmtId="0" fontId="7" fillId="11" borderId="2" xfId="0" applyFont="1" applyFill="1" applyBorder="1" applyAlignment="1">
      <alignment horizontal="center" vertical="center"/>
    </xf>
    <xf numFmtId="3" fontId="7" fillId="11" borderId="2" xfId="0" applyNumberFormat="1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3" fillId="7" borderId="2" xfId="0" applyFont="1" applyFill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vertical="center" wrapText="1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textRotation="90"/>
    </xf>
    <xf numFmtId="0" fontId="16" fillId="0" borderId="11" xfId="0" applyFont="1" applyBorder="1" applyAlignment="1">
      <alignment horizontal="center" vertical="center" textRotation="90"/>
    </xf>
    <xf numFmtId="0" fontId="16" fillId="0" borderId="12" xfId="0" applyFont="1" applyBorder="1" applyAlignment="1">
      <alignment horizontal="center" vertical="center" textRotation="90"/>
    </xf>
    <xf numFmtId="0" fontId="0" fillId="0" borderId="13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0" fillId="0" borderId="15" xfId="0" applyFill="1" applyBorder="1" applyAlignment="1">
      <alignment horizontal="left" vertical="center"/>
    </xf>
    <xf numFmtId="3" fontId="14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 textRotation="90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3" fontId="0" fillId="0" borderId="2" xfId="0" applyNumberFormat="1" applyFont="1" applyFill="1" applyBorder="1" applyAlignment="1">
      <alignment horizontal="center" vertical="center" wrapText="1"/>
    </xf>
    <xf numFmtId="3" fontId="0" fillId="0" borderId="2" xfId="0" applyNumberForma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 wrapText="1"/>
    </xf>
    <xf numFmtId="3" fontId="0" fillId="0" borderId="13" xfId="0" applyNumberFormat="1" applyFont="1" applyFill="1" applyBorder="1" applyAlignment="1">
      <alignment horizontal="center" vertical="center" wrapText="1"/>
    </xf>
    <xf numFmtId="3" fontId="0" fillId="0" borderId="15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2 2" xfId="2"/>
    <cellStyle name="Обычный_ЛИЦЕНЗИИ 2017" xfId="1"/>
  </cellStyles>
  <dxfs count="0"/>
  <tableStyles count="0" defaultTableStyle="TableStyleMedium2" defaultPivotStyle="PivotStyleLight16"/>
  <colors>
    <mruColors>
      <color rgb="FFCC99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3"/>
  <sheetViews>
    <sheetView tabSelected="1" view="pageBreakPreview" topLeftCell="A136" zoomScale="106" zoomScaleNormal="100" zoomScaleSheetLayoutView="106" workbookViewId="0">
      <selection activeCell="F103" sqref="F103"/>
    </sheetView>
  </sheetViews>
  <sheetFormatPr defaultRowHeight="15" x14ac:dyDescent="0.25"/>
  <cols>
    <col min="1" max="1" width="4.7109375" customWidth="1"/>
    <col min="2" max="2" width="27" customWidth="1"/>
    <col min="3" max="3" width="21" style="69" customWidth="1"/>
    <col min="4" max="4" width="7.7109375" style="70" customWidth="1"/>
    <col min="5" max="5" width="12.7109375" customWidth="1"/>
    <col min="6" max="6" width="18.28515625" bestFit="1" customWidth="1"/>
  </cols>
  <sheetData>
    <row r="1" spans="1:6" ht="34.5" customHeight="1" x14ac:dyDescent="0.25">
      <c r="A1" s="40"/>
      <c r="B1" s="41"/>
      <c r="C1" s="41"/>
      <c r="D1" s="141" t="s">
        <v>260</v>
      </c>
      <c r="E1" s="141"/>
      <c r="F1" s="141"/>
    </row>
    <row r="2" spans="1:6" ht="36" customHeight="1" x14ac:dyDescent="0.25">
      <c r="A2" s="114" t="s">
        <v>257</v>
      </c>
      <c r="B2" s="114"/>
      <c r="C2" s="114"/>
      <c r="D2" s="114"/>
      <c r="E2" s="114"/>
      <c r="F2" s="114"/>
    </row>
    <row r="3" spans="1:6" ht="25.5" x14ac:dyDescent="0.25">
      <c r="A3" s="115" t="s">
        <v>214</v>
      </c>
      <c r="B3" s="116" t="s">
        <v>215</v>
      </c>
      <c r="C3" s="118" t="s">
        <v>216</v>
      </c>
      <c r="D3" s="120" t="s">
        <v>217</v>
      </c>
      <c r="E3" s="42" t="s">
        <v>218</v>
      </c>
      <c r="F3" s="43" t="s">
        <v>219</v>
      </c>
    </row>
    <row r="4" spans="1:6" x14ac:dyDescent="0.25">
      <c r="A4" s="115"/>
      <c r="B4" s="117"/>
      <c r="C4" s="119"/>
      <c r="D4" s="120"/>
      <c r="E4" s="44" t="s">
        <v>9</v>
      </c>
      <c r="F4" s="45" t="s">
        <v>12</v>
      </c>
    </row>
    <row r="5" spans="1:6" x14ac:dyDescent="0.25">
      <c r="A5" s="121">
        <v>1</v>
      </c>
      <c r="B5" s="121" t="s">
        <v>220</v>
      </c>
      <c r="C5" s="121" t="s">
        <v>221</v>
      </c>
      <c r="D5" s="46">
        <v>31</v>
      </c>
      <c r="E5" s="90">
        <v>182</v>
      </c>
      <c r="F5" s="91">
        <v>29606455.059999999</v>
      </c>
    </row>
    <row r="6" spans="1:6" x14ac:dyDescent="0.25">
      <c r="A6" s="122"/>
      <c r="B6" s="122"/>
      <c r="C6" s="122"/>
      <c r="D6" s="46">
        <v>32</v>
      </c>
      <c r="E6" s="90">
        <v>110</v>
      </c>
      <c r="F6" s="91">
        <v>24604294</v>
      </c>
    </row>
    <row r="7" spans="1:6" x14ac:dyDescent="0.25">
      <c r="A7" s="122"/>
      <c r="B7" s="122"/>
      <c r="C7" s="122"/>
      <c r="D7" s="46">
        <v>33</v>
      </c>
      <c r="E7" s="90">
        <v>37</v>
      </c>
      <c r="F7" s="91">
        <v>10533084.52</v>
      </c>
    </row>
    <row r="8" spans="1:6" x14ac:dyDescent="0.25">
      <c r="A8" s="122"/>
      <c r="B8" s="122"/>
      <c r="C8" s="122"/>
      <c r="D8" s="46">
        <v>34</v>
      </c>
      <c r="E8" s="90">
        <v>232</v>
      </c>
      <c r="F8" s="91">
        <v>33682894.479999997</v>
      </c>
    </row>
    <row r="9" spans="1:6" x14ac:dyDescent="0.25">
      <c r="A9" s="122"/>
      <c r="B9" s="122"/>
      <c r="C9" s="122"/>
      <c r="D9" s="46">
        <v>35</v>
      </c>
      <c r="E9" s="90">
        <v>116</v>
      </c>
      <c r="F9" s="91">
        <v>23156975.600000001</v>
      </c>
    </row>
    <row r="10" spans="1:6" x14ac:dyDescent="0.25">
      <c r="A10" s="122"/>
      <c r="B10" s="122"/>
      <c r="C10" s="122"/>
      <c r="D10" s="46">
        <v>36</v>
      </c>
      <c r="E10" s="90">
        <v>41</v>
      </c>
      <c r="F10" s="91">
        <v>10417005.300000001</v>
      </c>
    </row>
    <row r="11" spans="1:6" x14ac:dyDescent="0.25">
      <c r="A11" s="122"/>
      <c r="B11" s="122"/>
      <c r="C11" s="122"/>
      <c r="D11" s="46">
        <v>37</v>
      </c>
      <c r="E11" s="90">
        <v>251</v>
      </c>
      <c r="F11" s="91">
        <v>33534983.010000002</v>
      </c>
    </row>
    <row r="12" spans="1:6" x14ac:dyDescent="0.25">
      <c r="A12" s="122"/>
      <c r="B12" s="122"/>
      <c r="C12" s="122"/>
      <c r="D12" s="46">
        <v>39</v>
      </c>
      <c r="E12" s="90">
        <v>172</v>
      </c>
      <c r="F12" s="91">
        <v>38133554.119999997</v>
      </c>
    </row>
    <row r="13" spans="1:6" x14ac:dyDescent="0.25">
      <c r="A13" s="122"/>
      <c r="B13" s="122"/>
      <c r="C13" s="123"/>
      <c r="D13" s="46">
        <v>40</v>
      </c>
      <c r="E13" s="90">
        <v>100</v>
      </c>
      <c r="F13" s="91">
        <v>33286636</v>
      </c>
    </row>
    <row r="14" spans="1:6" x14ac:dyDescent="0.25">
      <c r="A14" s="122"/>
      <c r="B14" s="122"/>
      <c r="C14" s="51" t="s">
        <v>222</v>
      </c>
      <c r="D14" s="52"/>
      <c r="E14" s="53">
        <f>SUM(E5:E13)</f>
        <v>1241</v>
      </c>
      <c r="F14" s="54">
        <f>SUM(F5:F13)</f>
        <v>236955882.09</v>
      </c>
    </row>
    <row r="15" spans="1:6" x14ac:dyDescent="0.25">
      <c r="A15" s="122"/>
      <c r="B15" s="122"/>
      <c r="C15" s="121" t="s">
        <v>223</v>
      </c>
      <c r="D15" s="55">
        <v>48</v>
      </c>
      <c r="E15" s="90">
        <v>123</v>
      </c>
      <c r="F15" s="91">
        <v>11054602.859999999</v>
      </c>
    </row>
    <row r="16" spans="1:6" x14ac:dyDescent="0.25">
      <c r="A16" s="122"/>
      <c r="B16" s="122"/>
      <c r="C16" s="123"/>
      <c r="D16" s="55">
        <v>49</v>
      </c>
      <c r="E16" s="90">
        <v>7</v>
      </c>
      <c r="F16" s="91">
        <v>923182.61</v>
      </c>
    </row>
    <row r="17" spans="1:6" x14ac:dyDescent="0.25">
      <c r="A17" s="122"/>
      <c r="B17" s="122"/>
      <c r="C17" s="51" t="s">
        <v>222</v>
      </c>
      <c r="D17" s="52"/>
      <c r="E17" s="53">
        <f>SUM(E15:E16)</f>
        <v>130</v>
      </c>
      <c r="F17" s="54">
        <f>SUM(F15:F16)</f>
        <v>11977785.470000001</v>
      </c>
    </row>
    <row r="18" spans="1:6" x14ac:dyDescent="0.25">
      <c r="A18" s="122"/>
      <c r="B18" s="122"/>
      <c r="C18" s="56" t="s">
        <v>224</v>
      </c>
      <c r="D18" s="46">
        <v>6</v>
      </c>
      <c r="E18" s="90">
        <v>35</v>
      </c>
      <c r="F18" s="91">
        <v>4962351.0999999996</v>
      </c>
    </row>
    <row r="19" spans="1:6" x14ac:dyDescent="0.25">
      <c r="A19" s="122"/>
      <c r="B19" s="122"/>
      <c r="C19" s="51" t="s">
        <v>222</v>
      </c>
      <c r="D19" s="52"/>
      <c r="E19" s="53">
        <f>SUM(E18)</f>
        <v>35</v>
      </c>
      <c r="F19" s="54">
        <f>SUM(F18)</f>
        <v>4962351.0999999996</v>
      </c>
    </row>
    <row r="20" spans="1:6" x14ac:dyDescent="0.25">
      <c r="A20" s="122"/>
      <c r="B20" s="122"/>
      <c r="C20" s="57" t="s">
        <v>225</v>
      </c>
      <c r="D20" s="46">
        <v>20</v>
      </c>
      <c r="E20" s="49">
        <v>34</v>
      </c>
      <c r="F20" s="48">
        <v>4108731.36</v>
      </c>
    </row>
    <row r="21" spans="1:6" x14ac:dyDescent="0.25">
      <c r="A21" s="122"/>
      <c r="B21" s="122"/>
      <c r="C21" s="57" t="s">
        <v>225</v>
      </c>
      <c r="D21" s="46">
        <v>22</v>
      </c>
      <c r="E21" s="49">
        <v>33</v>
      </c>
      <c r="F21" s="48">
        <v>4198044.18</v>
      </c>
    </row>
    <row r="22" spans="1:6" x14ac:dyDescent="0.25">
      <c r="A22" s="122"/>
      <c r="B22" s="122"/>
      <c r="C22" s="51" t="s">
        <v>222</v>
      </c>
      <c r="D22" s="52"/>
      <c r="E22" s="52">
        <f>SUM(E20:E21)</f>
        <v>67</v>
      </c>
      <c r="F22" s="54">
        <f>SUM(F20:F21)</f>
        <v>8306775.54</v>
      </c>
    </row>
    <row r="23" spans="1:6" x14ac:dyDescent="0.25">
      <c r="A23" s="122"/>
      <c r="B23" s="122"/>
      <c r="C23" s="124" t="s">
        <v>226</v>
      </c>
      <c r="D23" s="46">
        <v>23</v>
      </c>
      <c r="E23" s="55">
        <v>7</v>
      </c>
      <c r="F23" s="48">
        <v>756175</v>
      </c>
    </row>
    <row r="24" spans="1:6" x14ac:dyDescent="0.25">
      <c r="A24" s="122"/>
      <c r="B24" s="122"/>
      <c r="C24" s="124"/>
      <c r="D24" s="46">
        <v>24</v>
      </c>
      <c r="E24" s="55">
        <v>5</v>
      </c>
      <c r="F24" s="48">
        <v>322863.15000000002</v>
      </c>
    </row>
    <row r="25" spans="1:6" x14ac:dyDescent="0.25">
      <c r="A25" s="122"/>
      <c r="B25" s="122"/>
      <c r="C25" s="51" t="s">
        <v>222</v>
      </c>
      <c r="D25" s="52"/>
      <c r="E25" s="53">
        <f>SUM(E23:E24)</f>
        <v>12</v>
      </c>
      <c r="F25" s="54">
        <f>SUM(F23:F24)</f>
        <v>1079038.1499999999</v>
      </c>
    </row>
    <row r="26" spans="1:6" x14ac:dyDescent="0.25">
      <c r="A26" s="122"/>
      <c r="B26" s="122"/>
      <c r="C26" s="124" t="s">
        <v>227</v>
      </c>
      <c r="D26" s="46">
        <v>25</v>
      </c>
      <c r="E26" s="92">
        <v>245</v>
      </c>
      <c r="F26" s="91">
        <v>16553750.85</v>
      </c>
    </row>
    <row r="27" spans="1:6" x14ac:dyDescent="0.25">
      <c r="A27" s="122"/>
      <c r="B27" s="122"/>
      <c r="C27" s="124"/>
      <c r="D27" s="46">
        <v>26</v>
      </c>
      <c r="E27" s="92">
        <v>15</v>
      </c>
      <c r="F27" s="91">
        <v>1246618.8</v>
      </c>
    </row>
    <row r="28" spans="1:6" x14ac:dyDescent="0.25">
      <c r="A28" s="122"/>
      <c r="B28" s="122"/>
      <c r="C28" s="51" t="s">
        <v>222</v>
      </c>
      <c r="D28" s="52"/>
      <c r="E28" s="51">
        <f>SUM(E26:E27)</f>
        <v>260</v>
      </c>
      <c r="F28" s="54">
        <f>SUM(F26:F27)</f>
        <v>17800369.649999999</v>
      </c>
    </row>
    <row r="29" spans="1:6" x14ac:dyDescent="0.25">
      <c r="A29" s="122"/>
      <c r="B29" s="122"/>
      <c r="C29" s="125" t="s">
        <v>228</v>
      </c>
      <c r="D29" s="46">
        <v>12</v>
      </c>
      <c r="E29" s="92">
        <v>135</v>
      </c>
      <c r="F29" s="91">
        <v>20826281.25</v>
      </c>
    </row>
    <row r="30" spans="1:6" x14ac:dyDescent="0.25">
      <c r="A30" s="122"/>
      <c r="B30" s="122"/>
      <c r="C30" s="126"/>
      <c r="D30" s="46">
        <v>13</v>
      </c>
      <c r="E30" s="93">
        <v>0</v>
      </c>
      <c r="F30" s="91">
        <v>0</v>
      </c>
    </row>
    <row r="31" spans="1:6" x14ac:dyDescent="0.25">
      <c r="A31" s="122"/>
      <c r="B31" s="122"/>
      <c r="C31" s="126"/>
      <c r="D31" s="46">
        <v>14</v>
      </c>
      <c r="E31" s="93">
        <v>8</v>
      </c>
      <c r="F31" s="91">
        <v>1203381.28</v>
      </c>
    </row>
    <row r="32" spans="1:6" x14ac:dyDescent="0.25">
      <c r="A32" s="122"/>
      <c r="B32" s="122"/>
      <c r="C32" s="127"/>
      <c r="D32" s="46">
        <v>17</v>
      </c>
      <c r="E32" s="93">
        <v>5</v>
      </c>
      <c r="F32" s="91">
        <v>1876303.35</v>
      </c>
    </row>
    <row r="33" spans="1:6" x14ac:dyDescent="0.25">
      <c r="A33" s="122"/>
      <c r="B33" s="122"/>
      <c r="C33" s="51" t="s">
        <v>222</v>
      </c>
      <c r="D33" s="52"/>
      <c r="E33" s="51">
        <f>SUM(E29:E32)</f>
        <v>148</v>
      </c>
      <c r="F33" s="54">
        <f>SUM(F29:F32)</f>
        <v>23905965.879999999</v>
      </c>
    </row>
    <row r="34" spans="1:6" x14ac:dyDescent="0.25">
      <c r="A34" s="122"/>
      <c r="B34" s="122"/>
      <c r="C34" s="55" t="s">
        <v>229</v>
      </c>
      <c r="D34" s="55">
        <v>30</v>
      </c>
      <c r="E34" s="92">
        <v>145</v>
      </c>
      <c r="F34" s="91">
        <v>18072175.050000001</v>
      </c>
    </row>
    <row r="35" spans="1:6" x14ac:dyDescent="0.25">
      <c r="A35" s="122"/>
      <c r="B35" s="122"/>
      <c r="C35" s="51" t="s">
        <v>222</v>
      </c>
      <c r="D35" s="52"/>
      <c r="E35" s="52">
        <f>SUM(E34)</f>
        <v>145</v>
      </c>
      <c r="F35" s="54">
        <f>SUM(F34)</f>
        <v>18072175.050000001</v>
      </c>
    </row>
    <row r="36" spans="1:6" x14ac:dyDescent="0.25">
      <c r="A36" s="122"/>
      <c r="B36" s="122"/>
      <c r="C36" s="128" t="s">
        <v>230</v>
      </c>
      <c r="D36" s="55">
        <v>43</v>
      </c>
      <c r="E36" s="92">
        <v>109</v>
      </c>
      <c r="F36" s="91">
        <v>14281865.609999999</v>
      </c>
    </row>
    <row r="37" spans="1:6" x14ac:dyDescent="0.25">
      <c r="A37" s="122"/>
      <c r="B37" s="122"/>
      <c r="C37" s="128"/>
      <c r="D37" s="46">
        <v>46</v>
      </c>
      <c r="E37" s="93">
        <v>120</v>
      </c>
      <c r="F37" s="91">
        <v>16648861.199999999</v>
      </c>
    </row>
    <row r="38" spans="1:6" x14ac:dyDescent="0.25">
      <c r="A38" s="122"/>
      <c r="B38" s="122"/>
      <c r="C38" s="51" t="s">
        <v>222</v>
      </c>
      <c r="D38" s="52"/>
      <c r="E38" s="52">
        <f>SUM(E36:E37)</f>
        <v>229</v>
      </c>
      <c r="F38" s="54">
        <f>SUM(F36:F37)</f>
        <v>30930726.809999999</v>
      </c>
    </row>
    <row r="39" spans="1:6" x14ac:dyDescent="0.25">
      <c r="A39" s="122"/>
      <c r="B39" s="122"/>
      <c r="C39" s="129" t="s">
        <v>231</v>
      </c>
      <c r="D39" s="46">
        <v>1</v>
      </c>
      <c r="E39" s="93">
        <v>11</v>
      </c>
      <c r="F39" s="91">
        <v>1727237.16</v>
      </c>
    </row>
    <row r="40" spans="1:6" x14ac:dyDescent="0.25">
      <c r="A40" s="122"/>
      <c r="B40" s="122"/>
      <c r="C40" s="130"/>
      <c r="D40" s="46">
        <v>2</v>
      </c>
      <c r="E40" s="92">
        <v>6</v>
      </c>
      <c r="F40" s="91">
        <v>1021813.68</v>
      </c>
    </row>
    <row r="41" spans="1:6" x14ac:dyDescent="0.25">
      <c r="A41" s="122"/>
      <c r="B41" s="122"/>
      <c r="C41" s="51" t="s">
        <v>222</v>
      </c>
      <c r="D41" s="51"/>
      <c r="E41" s="51">
        <f>SUM(E39:E40)</f>
        <v>17</v>
      </c>
      <c r="F41" s="54">
        <f>SUM(F39:F40)</f>
        <v>2749050.84</v>
      </c>
    </row>
    <row r="42" spans="1:6" x14ac:dyDescent="0.25">
      <c r="A42" s="122"/>
      <c r="B42" s="122"/>
      <c r="C42" s="55" t="s">
        <v>232</v>
      </c>
      <c r="D42" s="55">
        <v>5</v>
      </c>
      <c r="E42" s="92">
        <v>15</v>
      </c>
      <c r="F42" s="91">
        <v>1887694.5</v>
      </c>
    </row>
    <row r="43" spans="1:6" x14ac:dyDescent="0.25">
      <c r="A43" s="123"/>
      <c r="B43" s="123"/>
      <c r="C43" s="51" t="s">
        <v>222</v>
      </c>
      <c r="D43" s="52"/>
      <c r="E43" s="52">
        <f>SUM(E42)</f>
        <v>15</v>
      </c>
      <c r="F43" s="54">
        <f>SUM(F42)</f>
        <v>1887694.5</v>
      </c>
    </row>
    <row r="44" spans="1:6" x14ac:dyDescent="0.25">
      <c r="A44" s="132" t="s">
        <v>233</v>
      </c>
      <c r="B44" s="132"/>
      <c r="C44" s="132"/>
      <c r="D44" s="132"/>
      <c r="E44" s="59">
        <f>E14+E17+E19+E22+E25+E28+E33+E35+E38+E41+E43</f>
        <v>2299</v>
      </c>
      <c r="F44" s="60">
        <f>F14+F17+F19+F22+F25+F28+F33+F35+F38+F41+F43</f>
        <v>358627815.07999998</v>
      </c>
    </row>
    <row r="45" spans="1:6" x14ac:dyDescent="0.25">
      <c r="A45" s="121">
        <v>2</v>
      </c>
      <c r="B45" s="121" t="s">
        <v>234</v>
      </c>
      <c r="C45" s="125" t="s">
        <v>223</v>
      </c>
      <c r="D45" s="46">
        <v>48</v>
      </c>
      <c r="E45" s="93">
        <v>415</v>
      </c>
      <c r="F45" s="91">
        <v>37298050.299999997</v>
      </c>
    </row>
    <row r="46" spans="1:6" x14ac:dyDescent="0.25">
      <c r="A46" s="122"/>
      <c r="B46" s="122"/>
      <c r="C46" s="127"/>
      <c r="D46" s="46">
        <v>49</v>
      </c>
      <c r="E46" s="93">
        <v>22</v>
      </c>
      <c r="F46" s="91">
        <v>2901431.06</v>
      </c>
    </row>
    <row r="47" spans="1:6" x14ac:dyDescent="0.25">
      <c r="A47" s="122"/>
      <c r="B47" s="122"/>
      <c r="C47" s="51" t="s">
        <v>222</v>
      </c>
      <c r="D47" s="51"/>
      <c r="E47" s="51">
        <f>SUM(E45:E46)</f>
        <v>437</v>
      </c>
      <c r="F47" s="54">
        <f>SUM(F45:F46)</f>
        <v>40199481.359999999</v>
      </c>
    </row>
    <row r="48" spans="1:6" ht="25.5" x14ac:dyDescent="0.25">
      <c r="A48" s="122"/>
      <c r="B48" s="122"/>
      <c r="C48" s="61" t="s">
        <v>235</v>
      </c>
      <c r="D48" s="46">
        <v>3</v>
      </c>
      <c r="E48" s="46">
        <v>15</v>
      </c>
      <c r="F48" s="48">
        <v>1810287.75</v>
      </c>
    </row>
    <row r="49" spans="1:6" x14ac:dyDescent="0.25">
      <c r="A49" s="122"/>
      <c r="B49" s="122"/>
      <c r="C49" s="51" t="s">
        <v>222</v>
      </c>
      <c r="D49" s="51"/>
      <c r="E49" s="51">
        <f>SUM(E48)</f>
        <v>15</v>
      </c>
      <c r="F49" s="54">
        <f>SUM(F48)</f>
        <v>1810287.75</v>
      </c>
    </row>
    <row r="50" spans="1:6" x14ac:dyDescent="0.25">
      <c r="A50" s="122"/>
      <c r="B50" s="122"/>
      <c r="C50" s="120" t="s">
        <v>236</v>
      </c>
      <c r="D50" s="46">
        <v>18</v>
      </c>
      <c r="E50" s="93">
        <v>168</v>
      </c>
      <c r="F50" s="91">
        <v>39525161.759999998</v>
      </c>
    </row>
    <row r="51" spans="1:6" x14ac:dyDescent="0.25">
      <c r="A51" s="122"/>
      <c r="B51" s="122"/>
      <c r="C51" s="120"/>
      <c r="D51" s="46">
        <v>19</v>
      </c>
      <c r="E51" s="92">
        <v>77</v>
      </c>
      <c r="F51" s="91">
        <v>26491522.75</v>
      </c>
    </row>
    <row r="52" spans="1:6" x14ac:dyDescent="0.25">
      <c r="A52" s="122"/>
      <c r="B52" s="122"/>
      <c r="C52" s="51" t="s">
        <v>222</v>
      </c>
      <c r="D52" s="51"/>
      <c r="E52" s="51">
        <f>SUM(E50:E51)</f>
        <v>245</v>
      </c>
      <c r="F52" s="54">
        <f>SUM(F50:F51)</f>
        <v>66016684.509999998</v>
      </c>
    </row>
    <row r="53" spans="1:6" x14ac:dyDescent="0.25">
      <c r="A53" s="122"/>
      <c r="B53" s="122"/>
      <c r="C53" s="120" t="s">
        <v>237</v>
      </c>
      <c r="D53" s="55">
        <v>41</v>
      </c>
      <c r="E53" s="93">
        <v>2</v>
      </c>
      <c r="F53" s="91">
        <v>271802.46000000002</v>
      </c>
    </row>
    <row r="54" spans="1:6" x14ac:dyDescent="0.25">
      <c r="A54" s="122"/>
      <c r="B54" s="122"/>
      <c r="C54" s="120"/>
      <c r="D54" s="46">
        <v>42</v>
      </c>
      <c r="E54" s="93">
        <v>5</v>
      </c>
      <c r="F54" s="91">
        <v>1188136.2</v>
      </c>
    </row>
    <row r="55" spans="1:6" x14ac:dyDescent="0.25">
      <c r="A55" s="122"/>
      <c r="B55" s="122"/>
      <c r="C55" s="51" t="s">
        <v>222</v>
      </c>
      <c r="D55" s="51"/>
      <c r="E55" s="51">
        <f>SUM(E53:E54)</f>
        <v>7</v>
      </c>
      <c r="F55" s="54">
        <f>SUM(F53:F54)</f>
        <v>1459938.66</v>
      </c>
    </row>
    <row r="56" spans="1:6" x14ac:dyDescent="0.25">
      <c r="A56" s="122"/>
      <c r="B56" s="122"/>
      <c r="C56" s="129" t="s">
        <v>231</v>
      </c>
      <c r="D56" s="46">
        <v>1</v>
      </c>
      <c r="E56" s="93">
        <v>60</v>
      </c>
      <c r="F56" s="91">
        <v>9421293.5999999996</v>
      </c>
    </row>
    <row r="57" spans="1:6" x14ac:dyDescent="0.25">
      <c r="A57" s="122"/>
      <c r="B57" s="122"/>
      <c r="C57" s="130"/>
      <c r="D57" s="46">
        <v>2</v>
      </c>
      <c r="E57" s="93">
        <v>6</v>
      </c>
      <c r="F57" s="91">
        <v>1021813.68</v>
      </c>
    </row>
    <row r="58" spans="1:6" x14ac:dyDescent="0.25">
      <c r="A58" s="122"/>
      <c r="B58" s="122"/>
      <c r="C58" s="51" t="s">
        <v>222</v>
      </c>
      <c r="D58" s="51"/>
      <c r="E58" s="51">
        <f>SUM(E56:E57)</f>
        <v>66</v>
      </c>
      <c r="F58" s="54">
        <f>SUM(F56:F57)</f>
        <v>10443107.279999999</v>
      </c>
    </row>
    <row r="59" spans="1:6" x14ac:dyDescent="0.25">
      <c r="A59" s="122"/>
      <c r="B59" s="122"/>
      <c r="C59" s="61" t="s">
        <v>238</v>
      </c>
      <c r="D59" s="46">
        <v>51</v>
      </c>
      <c r="E59" s="93">
        <v>14</v>
      </c>
      <c r="F59" s="91">
        <v>2470461</v>
      </c>
    </row>
    <row r="60" spans="1:6" x14ac:dyDescent="0.25">
      <c r="A60" s="123"/>
      <c r="B60" s="123"/>
      <c r="C60" s="51" t="s">
        <v>222</v>
      </c>
      <c r="D60" s="51"/>
      <c r="E60" s="51">
        <f>SUM(E59)</f>
        <v>14</v>
      </c>
      <c r="F60" s="54">
        <f>SUM(F59)</f>
        <v>2470461</v>
      </c>
    </row>
    <row r="61" spans="1:6" x14ac:dyDescent="0.25">
      <c r="A61" s="132" t="s">
        <v>233</v>
      </c>
      <c r="B61" s="132"/>
      <c r="C61" s="132"/>
      <c r="D61" s="132"/>
      <c r="E61" s="59">
        <f>E47+E49+E52+E55+E58+E60</f>
        <v>784</v>
      </c>
      <c r="F61" s="60">
        <f>F47+F49+F52+F55+F58+F60</f>
        <v>122399960.56</v>
      </c>
    </row>
    <row r="62" spans="1:6" x14ac:dyDescent="0.25">
      <c r="A62" s="133">
        <v>3</v>
      </c>
      <c r="B62" s="121" t="s">
        <v>239</v>
      </c>
      <c r="C62" s="125" t="s">
        <v>240</v>
      </c>
      <c r="D62" s="55">
        <v>27</v>
      </c>
      <c r="E62" s="92">
        <v>0</v>
      </c>
      <c r="F62" s="91">
        <v>0</v>
      </c>
    </row>
    <row r="63" spans="1:6" x14ac:dyDescent="0.25">
      <c r="A63" s="134"/>
      <c r="B63" s="122"/>
      <c r="C63" s="127"/>
      <c r="D63" s="55">
        <v>29</v>
      </c>
      <c r="E63" s="92">
        <v>4</v>
      </c>
      <c r="F63" s="91">
        <v>372657.24</v>
      </c>
    </row>
    <row r="64" spans="1:6" x14ac:dyDescent="0.25">
      <c r="A64" s="134"/>
      <c r="B64" s="122"/>
      <c r="C64" s="51" t="s">
        <v>222</v>
      </c>
      <c r="D64" s="51"/>
      <c r="E64" s="51">
        <f>SUM(E62:E63)</f>
        <v>4</v>
      </c>
      <c r="F64" s="54">
        <f>SUM(F62:F63)</f>
        <v>372657.24</v>
      </c>
    </row>
    <row r="65" spans="1:6" ht="25.5" x14ac:dyDescent="0.25">
      <c r="A65" s="134"/>
      <c r="B65" s="122"/>
      <c r="C65" s="61" t="s">
        <v>241</v>
      </c>
      <c r="D65" s="46">
        <v>50</v>
      </c>
      <c r="E65" s="93">
        <v>28</v>
      </c>
      <c r="F65" s="91">
        <v>3268867</v>
      </c>
    </row>
    <row r="66" spans="1:6" x14ac:dyDescent="0.25">
      <c r="A66" s="135"/>
      <c r="B66" s="123"/>
      <c r="C66" s="51" t="s">
        <v>222</v>
      </c>
      <c r="D66" s="51"/>
      <c r="E66" s="51">
        <f>SUM(E65)</f>
        <v>28</v>
      </c>
      <c r="F66" s="54">
        <f>SUM(F65)</f>
        <v>3268867</v>
      </c>
    </row>
    <row r="67" spans="1:6" x14ac:dyDescent="0.25">
      <c r="A67" s="132" t="s">
        <v>233</v>
      </c>
      <c r="B67" s="132"/>
      <c r="C67" s="132"/>
      <c r="D67" s="132"/>
      <c r="E67" s="59">
        <f>E64+E66</f>
        <v>32</v>
      </c>
      <c r="F67" s="60">
        <f>F64+F66</f>
        <v>3641524.24</v>
      </c>
    </row>
    <row r="68" spans="1:6" x14ac:dyDescent="0.25">
      <c r="A68" s="131">
        <v>4</v>
      </c>
      <c r="B68" s="128" t="s">
        <v>242</v>
      </c>
      <c r="C68" s="128" t="s">
        <v>227</v>
      </c>
      <c r="D68" s="55">
        <v>25</v>
      </c>
      <c r="E68" s="92">
        <v>2147</v>
      </c>
      <c r="F68" s="91">
        <v>145064910.50999999</v>
      </c>
    </row>
    <row r="69" spans="1:6" x14ac:dyDescent="0.25">
      <c r="A69" s="131"/>
      <c r="B69" s="128"/>
      <c r="C69" s="128"/>
      <c r="D69" s="63">
        <v>26</v>
      </c>
      <c r="E69" s="103">
        <v>32</v>
      </c>
      <c r="F69" s="91">
        <v>2659453.44</v>
      </c>
    </row>
    <row r="70" spans="1:6" ht="21" customHeight="1" x14ac:dyDescent="0.25">
      <c r="A70" s="131"/>
      <c r="B70" s="128"/>
      <c r="C70" s="51" t="s">
        <v>222</v>
      </c>
      <c r="D70" s="51"/>
      <c r="E70" s="51">
        <f>SUM(E68:E69)</f>
        <v>2179</v>
      </c>
      <c r="F70" s="54">
        <f>SUM(F68:F69)</f>
        <v>147724363.94999999</v>
      </c>
    </row>
    <row r="71" spans="1:6" x14ac:dyDescent="0.25">
      <c r="A71" s="132" t="s">
        <v>233</v>
      </c>
      <c r="B71" s="132"/>
      <c r="C71" s="132"/>
      <c r="D71" s="132"/>
      <c r="E71" s="59">
        <f>E70</f>
        <v>2179</v>
      </c>
      <c r="F71" s="60">
        <f>F70</f>
        <v>147724363.94999999</v>
      </c>
    </row>
    <row r="72" spans="1:6" ht="13.5" customHeight="1" x14ac:dyDescent="0.25">
      <c r="A72" s="131">
        <v>5</v>
      </c>
      <c r="B72" s="120" t="s">
        <v>243</v>
      </c>
      <c r="C72" s="129" t="s">
        <v>225</v>
      </c>
      <c r="D72" s="46">
        <v>20</v>
      </c>
      <c r="E72" s="94">
        <v>254</v>
      </c>
      <c r="F72" s="91">
        <v>30694640.16</v>
      </c>
    </row>
    <row r="73" spans="1:6" ht="13.5" customHeight="1" x14ac:dyDescent="0.25">
      <c r="A73" s="131"/>
      <c r="B73" s="120"/>
      <c r="C73" s="130"/>
      <c r="D73" s="82">
        <v>22</v>
      </c>
      <c r="E73" s="94">
        <v>43</v>
      </c>
      <c r="F73" s="91">
        <v>5470178.7800000003</v>
      </c>
    </row>
    <row r="74" spans="1:6" ht="19.5" customHeight="1" x14ac:dyDescent="0.25">
      <c r="A74" s="131"/>
      <c r="B74" s="120"/>
      <c r="C74" s="51" t="s">
        <v>222</v>
      </c>
      <c r="D74" s="51"/>
      <c r="E74" s="51">
        <f>E72+E73</f>
        <v>297</v>
      </c>
      <c r="F74" s="54">
        <f>F72+F73</f>
        <v>36164818.939999998</v>
      </c>
    </row>
    <row r="75" spans="1:6" x14ac:dyDescent="0.25">
      <c r="A75" s="132" t="s">
        <v>233</v>
      </c>
      <c r="B75" s="132"/>
      <c r="C75" s="132"/>
      <c r="D75" s="132"/>
      <c r="E75" s="59">
        <f>E72+E73</f>
        <v>297</v>
      </c>
      <c r="F75" s="60">
        <f>F74</f>
        <v>36164818.939999998</v>
      </c>
    </row>
    <row r="76" spans="1:6" ht="19.5" customHeight="1" x14ac:dyDescent="0.25">
      <c r="A76" s="131">
        <v>6</v>
      </c>
      <c r="B76" s="128" t="s">
        <v>244</v>
      </c>
      <c r="C76" s="56" t="s">
        <v>225</v>
      </c>
      <c r="D76" s="55">
        <v>20</v>
      </c>
      <c r="E76" s="92">
        <v>88</v>
      </c>
      <c r="F76" s="91">
        <v>10634363.52</v>
      </c>
    </row>
    <row r="77" spans="1:6" ht="26.25" customHeight="1" x14ac:dyDescent="0.25">
      <c r="A77" s="131"/>
      <c r="B77" s="128"/>
      <c r="C77" s="51" t="s">
        <v>222</v>
      </c>
      <c r="D77" s="51"/>
      <c r="E77" s="51">
        <f>E76</f>
        <v>88</v>
      </c>
      <c r="F77" s="54">
        <f>F76</f>
        <v>10634363.52</v>
      </c>
    </row>
    <row r="78" spans="1:6" x14ac:dyDescent="0.25">
      <c r="A78" s="132" t="s">
        <v>233</v>
      </c>
      <c r="B78" s="132"/>
      <c r="C78" s="132"/>
      <c r="D78" s="132"/>
      <c r="E78" s="59">
        <f>E77</f>
        <v>88</v>
      </c>
      <c r="F78" s="60">
        <f>F77</f>
        <v>10634363.52</v>
      </c>
    </row>
    <row r="79" spans="1:6" ht="25.5" customHeight="1" x14ac:dyDescent="0.25">
      <c r="A79" s="137">
        <v>7</v>
      </c>
      <c r="B79" s="121" t="s">
        <v>245</v>
      </c>
      <c r="C79" s="61" t="s">
        <v>241</v>
      </c>
      <c r="D79" s="46">
        <v>50</v>
      </c>
      <c r="E79" s="93">
        <v>22</v>
      </c>
      <c r="F79" s="91">
        <v>2568395.5</v>
      </c>
    </row>
    <row r="80" spans="1:6" x14ac:dyDescent="0.25">
      <c r="A80" s="138"/>
      <c r="B80" s="122"/>
      <c r="C80" s="51" t="s">
        <v>222</v>
      </c>
      <c r="D80" s="51"/>
      <c r="E80" s="51">
        <f>E79</f>
        <v>22</v>
      </c>
      <c r="F80" s="54">
        <f>F79</f>
        <v>2568395.5</v>
      </c>
    </row>
    <row r="81" spans="1:6" x14ac:dyDescent="0.25">
      <c r="A81" s="138"/>
      <c r="B81" s="122"/>
      <c r="C81" s="55" t="s">
        <v>226</v>
      </c>
      <c r="D81" s="55">
        <v>23</v>
      </c>
      <c r="E81" s="93">
        <v>47</v>
      </c>
      <c r="F81" s="91">
        <v>5077175</v>
      </c>
    </row>
    <row r="82" spans="1:6" x14ac:dyDescent="0.25">
      <c r="A82" s="138"/>
      <c r="B82" s="122"/>
      <c r="C82" s="51" t="s">
        <v>222</v>
      </c>
      <c r="D82" s="51"/>
      <c r="E82" s="51">
        <f>E81</f>
        <v>47</v>
      </c>
      <c r="F82" s="54">
        <f>F81</f>
        <v>5077175</v>
      </c>
    </row>
    <row r="83" spans="1:6" ht="15" customHeight="1" x14ac:dyDescent="0.25">
      <c r="A83" s="138"/>
      <c r="B83" s="122"/>
      <c r="C83" s="108" t="s">
        <v>231</v>
      </c>
      <c r="D83" s="46">
        <v>1</v>
      </c>
      <c r="E83" s="93">
        <v>8</v>
      </c>
      <c r="F83" s="91">
        <v>1256172.48</v>
      </c>
    </row>
    <row r="84" spans="1:6" ht="15" hidden="1" customHeight="1" x14ac:dyDescent="0.25">
      <c r="A84" s="138"/>
      <c r="B84" s="122"/>
      <c r="C84" s="109"/>
      <c r="D84" s="46">
        <v>2</v>
      </c>
      <c r="E84" s="92">
        <v>0</v>
      </c>
      <c r="F84" s="91">
        <v>0</v>
      </c>
    </row>
    <row r="85" spans="1:6" x14ac:dyDescent="0.25">
      <c r="A85" s="139"/>
      <c r="B85" s="123"/>
      <c r="C85" s="51" t="s">
        <v>222</v>
      </c>
      <c r="D85" s="51"/>
      <c r="E85" s="51">
        <f>E84+E83</f>
        <v>8</v>
      </c>
      <c r="F85" s="54">
        <f>F84+F83</f>
        <v>1256172.48</v>
      </c>
    </row>
    <row r="86" spans="1:6" x14ac:dyDescent="0.25">
      <c r="A86" s="132" t="s">
        <v>233</v>
      </c>
      <c r="B86" s="132"/>
      <c r="C86" s="132"/>
      <c r="D86" s="132"/>
      <c r="E86" s="59">
        <f>E80+E82+E85</f>
        <v>77</v>
      </c>
      <c r="F86" s="60">
        <f>F80+F82+F85</f>
        <v>8901742.9800000004</v>
      </c>
    </row>
    <row r="87" spans="1:6" x14ac:dyDescent="0.25">
      <c r="A87" s="133">
        <v>8</v>
      </c>
      <c r="B87" s="129" t="s">
        <v>261</v>
      </c>
      <c r="C87" s="120" t="s">
        <v>230</v>
      </c>
      <c r="D87" s="63">
        <v>43</v>
      </c>
      <c r="E87" s="94">
        <v>531</v>
      </c>
      <c r="F87" s="91">
        <v>69574959.989999995</v>
      </c>
    </row>
    <row r="88" spans="1:6" x14ac:dyDescent="0.25">
      <c r="A88" s="134"/>
      <c r="B88" s="136"/>
      <c r="C88" s="120"/>
      <c r="D88" s="46">
        <v>44</v>
      </c>
      <c r="E88" s="103">
        <v>305</v>
      </c>
      <c r="F88" s="91">
        <v>59523665.799999997</v>
      </c>
    </row>
    <row r="89" spans="1:6" x14ac:dyDescent="0.25">
      <c r="A89" s="134"/>
      <c r="B89" s="136"/>
      <c r="C89" s="120"/>
      <c r="D89" s="46">
        <v>46</v>
      </c>
      <c r="E89" s="103">
        <v>500</v>
      </c>
      <c r="F89" s="91">
        <v>69370255</v>
      </c>
    </row>
    <row r="90" spans="1:6" x14ac:dyDescent="0.25">
      <c r="A90" s="134"/>
      <c r="B90" s="136"/>
      <c r="C90" s="120"/>
      <c r="D90" s="63">
        <v>47</v>
      </c>
      <c r="E90" s="103">
        <v>7</v>
      </c>
      <c r="F90" s="91">
        <v>2279767.91</v>
      </c>
    </row>
    <row r="91" spans="1:6" x14ac:dyDescent="0.25">
      <c r="A91" s="134"/>
      <c r="B91" s="136"/>
      <c r="C91" s="51" t="s">
        <v>222</v>
      </c>
      <c r="D91" s="51"/>
      <c r="E91" s="51">
        <f>E87+E88+E89+E90</f>
        <v>1343</v>
      </c>
      <c r="F91" s="54">
        <f>F87+F88+F89+F90</f>
        <v>200748648.69999999</v>
      </c>
    </row>
    <row r="92" spans="1:6" x14ac:dyDescent="0.25">
      <c r="A92" s="134"/>
      <c r="B92" s="136"/>
      <c r="C92" s="129" t="s">
        <v>246</v>
      </c>
      <c r="D92" s="46">
        <v>10</v>
      </c>
      <c r="E92" s="93">
        <v>61</v>
      </c>
      <c r="F92" s="91">
        <v>30632703.670000002</v>
      </c>
    </row>
    <row r="93" spans="1:6" x14ac:dyDescent="0.25">
      <c r="A93" s="134"/>
      <c r="B93" s="136"/>
      <c r="C93" s="130"/>
      <c r="D93" s="46">
        <v>11</v>
      </c>
      <c r="E93" s="92">
        <v>18</v>
      </c>
      <c r="F93" s="91">
        <v>26783089.920000002</v>
      </c>
    </row>
    <row r="94" spans="1:6" x14ac:dyDescent="0.25">
      <c r="A94" s="135"/>
      <c r="B94" s="130"/>
      <c r="C94" s="51" t="s">
        <v>222</v>
      </c>
      <c r="D94" s="51"/>
      <c r="E94" s="51">
        <f>E92+E93</f>
        <v>79</v>
      </c>
      <c r="F94" s="54">
        <f>F92+F93</f>
        <v>57415793.590000004</v>
      </c>
    </row>
    <row r="95" spans="1:6" x14ac:dyDescent="0.25">
      <c r="A95" s="132" t="s">
        <v>233</v>
      </c>
      <c r="B95" s="132"/>
      <c r="C95" s="132"/>
      <c r="D95" s="132"/>
      <c r="E95" s="59">
        <f>E91+E94</f>
        <v>1422</v>
      </c>
      <c r="F95" s="60">
        <f>F91+F94</f>
        <v>258164442.28999999</v>
      </c>
    </row>
    <row r="96" spans="1:6" ht="38.25" x14ac:dyDescent="0.25">
      <c r="A96" s="140">
        <v>9</v>
      </c>
      <c r="B96" s="128" t="s">
        <v>247</v>
      </c>
      <c r="C96" s="55" t="s">
        <v>248</v>
      </c>
      <c r="D96" s="47">
        <v>8</v>
      </c>
      <c r="E96" s="90">
        <v>8</v>
      </c>
      <c r="F96" s="91">
        <v>1966644.88</v>
      </c>
    </row>
    <row r="97" spans="1:6" x14ac:dyDescent="0.25">
      <c r="A97" s="140"/>
      <c r="B97" s="128"/>
      <c r="C97" s="51" t="s">
        <v>222</v>
      </c>
      <c r="D97" s="52"/>
      <c r="E97" s="53">
        <f>E96</f>
        <v>8</v>
      </c>
      <c r="F97" s="54">
        <f>F96</f>
        <v>1966644.88</v>
      </c>
    </row>
    <row r="98" spans="1:6" x14ac:dyDescent="0.25">
      <c r="A98" s="140"/>
      <c r="B98" s="128"/>
      <c r="C98" s="55" t="s">
        <v>223</v>
      </c>
      <c r="D98" s="47">
        <v>48</v>
      </c>
      <c r="E98" s="47">
        <v>27</v>
      </c>
      <c r="F98" s="48">
        <v>2426620.14</v>
      </c>
    </row>
    <row r="99" spans="1:6" x14ac:dyDescent="0.25">
      <c r="A99" s="140"/>
      <c r="B99" s="128"/>
      <c r="C99" s="51" t="s">
        <v>222</v>
      </c>
      <c r="D99" s="52"/>
      <c r="E99" s="53">
        <f>E98</f>
        <v>27</v>
      </c>
      <c r="F99" s="54">
        <f>F98</f>
        <v>2426620.14</v>
      </c>
    </row>
    <row r="100" spans="1:6" x14ac:dyDescent="0.25">
      <c r="A100" s="132" t="s">
        <v>233</v>
      </c>
      <c r="B100" s="132"/>
      <c r="C100" s="132"/>
      <c r="D100" s="132"/>
      <c r="E100" s="59">
        <f>E97+E99</f>
        <v>35</v>
      </c>
      <c r="F100" s="60">
        <f>F97+F99</f>
        <v>4393265.0199999996</v>
      </c>
    </row>
    <row r="101" spans="1:6" x14ac:dyDescent="0.25">
      <c r="A101" s="131">
        <v>10</v>
      </c>
      <c r="B101" s="120" t="s">
        <v>249</v>
      </c>
      <c r="C101" s="124" t="s">
        <v>236</v>
      </c>
      <c r="D101" s="46">
        <v>18</v>
      </c>
      <c r="E101" s="93">
        <v>97</v>
      </c>
      <c r="F101" s="91">
        <v>22821075.539999999</v>
      </c>
    </row>
    <row r="102" spans="1:6" x14ac:dyDescent="0.25">
      <c r="A102" s="131"/>
      <c r="B102" s="120"/>
      <c r="C102" s="124"/>
      <c r="D102" s="46">
        <v>19</v>
      </c>
      <c r="E102" s="92">
        <v>66</v>
      </c>
      <c r="F102" s="91">
        <v>22707019.5</v>
      </c>
    </row>
    <row r="103" spans="1:6" x14ac:dyDescent="0.25">
      <c r="A103" s="131"/>
      <c r="B103" s="120"/>
      <c r="C103" s="51" t="s">
        <v>222</v>
      </c>
      <c r="D103" s="51"/>
      <c r="E103" s="51">
        <f>E102+E101</f>
        <v>163</v>
      </c>
      <c r="F103" s="54">
        <f>F101+F102</f>
        <v>45528095.039999999</v>
      </c>
    </row>
    <row r="104" spans="1:6" x14ac:dyDescent="0.25">
      <c r="A104" s="132" t="s">
        <v>233</v>
      </c>
      <c r="B104" s="132"/>
      <c r="C104" s="132"/>
      <c r="D104" s="132"/>
      <c r="E104" s="59">
        <f>E103</f>
        <v>163</v>
      </c>
      <c r="F104" s="60">
        <f>F103</f>
        <v>45528095.039999999</v>
      </c>
    </row>
    <row r="105" spans="1:6" x14ac:dyDescent="0.25">
      <c r="A105" s="131">
        <v>11</v>
      </c>
      <c r="B105" s="128" t="s">
        <v>250</v>
      </c>
      <c r="C105" s="128" t="s">
        <v>231</v>
      </c>
      <c r="D105" s="55">
        <v>1</v>
      </c>
      <c r="E105" s="92">
        <v>17</v>
      </c>
      <c r="F105" s="91">
        <v>2669366.52</v>
      </c>
    </row>
    <row r="106" spans="1:6" x14ac:dyDescent="0.25">
      <c r="A106" s="131"/>
      <c r="B106" s="128"/>
      <c r="C106" s="128"/>
      <c r="D106" s="55">
        <v>2</v>
      </c>
      <c r="E106" s="92">
        <v>5</v>
      </c>
      <c r="F106" s="91">
        <v>851511.4</v>
      </c>
    </row>
    <row r="107" spans="1:6" x14ac:dyDescent="0.25">
      <c r="A107" s="131"/>
      <c r="B107" s="128"/>
      <c r="C107" s="51" t="s">
        <v>222</v>
      </c>
      <c r="D107" s="51"/>
      <c r="E107" s="51">
        <f>SUM(E105:E106)</f>
        <v>22</v>
      </c>
      <c r="F107" s="54">
        <f>SUM(F105:F106)</f>
        <v>3520877.92</v>
      </c>
    </row>
    <row r="108" spans="1:6" x14ac:dyDescent="0.25">
      <c r="A108" s="131"/>
      <c r="B108" s="128"/>
      <c r="C108" s="120" t="s">
        <v>221</v>
      </c>
      <c r="D108" s="46">
        <v>31</v>
      </c>
      <c r="E108" s="90">
        <v>190</v>
      </c>
      <c r="F108" s="91">
        <v>30907837.699999999</v>
      </c>
    </row>
    <row r="109" spans="1:6" x14ac:dyDescent="0.25">
      <c r="A109" s="131"/>
      <c r="B109" s="128"/>
      <c r="C109" s="120"/>
      <c r="D109" s="46">
        <v>32</v>
      </c>
      <c r="E109" s="90">
        <v>96</v>
      </c>
      <c r="F109" s="91">
        <v>21472838.399999999</v>
      </c>
    </row>
    <row r="110" spans="1:6" x14ac:dyDescent="0.25">
      <c r="A110" s="131"/>
      <c r="B110" s="128"/>
      <c r="C110" s="120"/>
      <c r="D110" s="46">
        <v>33</v>
      </c>
      <c r="E110" s="90">
        <v>32</v>
      </c>
      <c r="F110" s="91">
        <v>9109694.7200000007</v>
      </c>
    </row>
    <row r="111" spans="1:6" x14ac:dyDescent="0.25">
      <c r="A111" s="131"/>
      <c r="B111" s="128"/>
      <c r="C111" s="120"/>
      <c r="D111" s="46">
        <v>34</v>
      </c>
      <c r="E111" s="90">
        <v>143</v>
      </c>
      <c r="F111" s="91">
        <v>20761439.27</v>
      </c>
    </row>
    <row r="112" spans="1:6" x14ac:dyDescent="0.25">
      <c r="A112" s="131"/>
      <c r="B112" s="128"/>
      <c r="C112" s="120"/>
      <c r="D112" s="46">
        <v>35</v>
      </c>
      <c r="E112" s="90">
        <v>64</v>
      </c>
      <c r="F112" s="91">
        <v>12776262.4</v>
      </c>
    </row>
    <row r="113" spans="1:6" x14ac:dyDescent="0.25">
      <c r="A113" s="131"/>
      <c r="B113" s="128"/>
      <c r="C113" s="120"/>
      <c r="D113" s="46">
        <v>36</v>
      </c>
      <c r="E113" s="90">
        <v>22</v>
      </c>
      <c r="F113" s="91">
        <v>5589612.5999999996</v>
      </c>
    </row>
    <row r="114" spans="1:6" x14ac:dyDescent="0.25">
      <c r="A114" s="131"/>
      <c r="B114" s="128"/>
      <c r="C114" s="51" t="s">
        <v>222</v>
      </c>
      <c r="D114" s="51"/>
      <c r="E114" s="51">
        <f>SUM(E108:E113)</f>
        <v>547</v>
      </c>
      <c r="F114" s="54">
        <f>SUM(F108:F113)</f>
        <v>100617685.09</v>
      </c>
    </row>
    <row r="115" spans="1:6" x14ac:dyDescent="0.25">
      <c r="A115" s="132" t="s">
        <v>233</v>
      </c>
      <c r="B115" s="132"/>
      <c r="C115" s="132"/>
      <c r="D115" s="132"/>
      <c r="E115" s="59">
        <f>E107+E114</f>
        <v>569</v>
      </c>
      <c r="F115" s="60">
        <f>F107+F114</f>
        <v>104138563.01000001</v>
      </c>
    </row>
    <row r="116" spans="1:6" ht="23.25" customHeight="1" x14ac:dyDescent="0.25">
      <c r="A116" s="131">
        <v>12</v>
      </c>
      <c r="B116" s="128" t="s">
        <v>251</v>
      </c>
      <c r="C116" s="124" t="s">
        <v>236</v>
      </c>
      <c r="D116" s="46">
        <v>18</v>
      </c>
      <c r="E116" s="93">
        <v>127</v>
      </c>
      <c r="F116" s="91">
        <v>29879140.140000001</v>
      </c>
    </row>
    <row r="117" spans="1:6" ht="22.5" customHeight="1" x14ac:dyDescent="0.25">
      <c r="A117" s="131"/>
      <c r="B117" s="128"/>
      <c r="C117" s="124"/>
      <c r="D117" s="46">
        <v>19</v>
      </c>
      <c r="E117" s="92">
        <v>50</v>
      </c>
      <c r="F117" s="91">
        <v>17202287.5</v>
      </c>
    </row>
    <row r="118" spans="1:6" ht="21" customHeight="1" x14ac:dyDescent="0.25">
      <c r="A118" s="131"/>
      <c r="B118" s="128"/>
      <c r="C118" s="51" t="s">
        <v>222</v>
      </c>
      <c r="D118" s="51"/>
      <c r="E118" s="51">
        <f>SUM(E116:E117)</f>
        <v>177</v>
      </c>
      <c r="F118" s="54">
        <f>SUM(F116:F117)</f>
        <v>47081427.640000001</v>
      </c>
    </row>
    <row r="119" spans="1:6" x14ac:dyDescent="0.25">
      <c r="A119" s="132" t="s">
        <v>233</v>
      </c>
      <c r="B119" s="132"/>
      <c r="C119" s="132"/>
      <c r="D119" s="132"/>
      <c r="E119" s="59">
        <f>E118</f>
        <v>177</v>
      </c>
      <c r="F119" s="60">
        <f>F118</f>
        <v>47081427.640000001</v>
      </c>
    </row>
    <row r="120" spans="1:6" ht="27" customHeight="1" x14ac:dyDescent="0.25">
      <c r="A120" s="131">
        <v>13</v>
      </c>
      <c r="B120" s="120" t="s">
        <v>252</v>
      </c>
      <c r="C120" s="63" t="s">
        <v>225</v>
      </c>
      <c r="D120" s="63">
        <v>22</v>
      </c>
      <c r="E120" s="103">
        <v>52</v>
      </c>
      <c r="F120" s="91">
        <v>6615099.9199999999</v>
      </c>
    </row>
    <row r="121" spans="1:6" ht="26.25" customHeight="1" x14ac:dyDescent="0.25">
      <c r="A121" s="131"/>
      <c r="B121" s="120"/>
      <c r="C121" s="51" t="s">
        <v>222</v>
      </c>
      <c r="D121" s="64"/>
      <c r="E121" s="64">
        <f>E120</f>
        <v>52</v>
      </c>
      <c r="F121" s="54">
        <f>F120</f>
        <v>6615099.9199999999</v>
      </c>
    </row>
    <row r="122" spans="1:6" x14ac:dyDescent="0.25">
      <c r="A122" s="132" t="s">
        <v>233</v>
      </c>
      <c r="B122" s="132"/>
      <c r="C122" s="132"/>
      <c r="D122" s="132"/>
      <c r="E122" s="59">
        <f>E121</f>
        <v>52</v>
      </c>
      <c r="F122" s="60">
        <f>F121</f>
        <v>6615099.9199999999</v>
      </c>
    </row>
    <row r="123" spans="1:6" x14ac:dyDescent="0.25">
      <c r="A123" s="142">
        <v>14</v>
      </c>
      <c r="B123" s="145" t="s">
        <v>253</v>
      </c>
      <c r="C123" s="120" t="s">
        <v>221</v>
      </c>
      <c r="D123" s="46">
        <v>31</v>
      </c>
      <c r="E123" s="90">
        <v>201</v>
      </c>
      <c r="F123" s="91">
        <v>32697238.829999998</v>
      </c>
    </row>
    <row r="124" spans="1:6" x14ac:dyDescent="0.25">
      <c r="A124" s="143"/>
      <c r="B124" s="146"/>
      <c r="C124" s="120"/>
      <c r="D124" s="46">
        <v>32</v>
      </c>
      <c r="E124" s="90">
        <v>64</v>
      </c>
      <c r="F124" s="91">
        <v>14315225.6</v>
      </c>
    </row>
    <row r="125" spans="1:6" x14ac:dyDescent="0.25">
      <c r="A125" s="143"/>
      <c r="B125" s="146"/>
      <c r="C125" s="120"/>
      <c r="D125" s="46">
        <v>33</v>
      </c>
      <c r="E125" s="90">
        <v>11</v>
      </c>
      <c r="F125" s="91">
        <v>3131457.56</v>
      </c>
    </row>
    <row r="126" spans="1:6" x14ac:dyDescent="0.25">
      <c r="A126" s="143"/>
      <c r="B126" s="146"/>
      <c r="C126" s="120"/>
      <c r="D126" s="46">
        <v>34</v>
      </c>
      <c r="E126" s="90">
        <v>83</v>
      </c>
      <c r="F126" s="91">
        <v>12050345.869999999</v>
      </c>
    </row>
    <row r="127" spans="1:6" x14ac:dyDescent="0.25">
      <c r="A127" s="143"/>
      <c r="B127" s="146"/>
      <c r="C127" s="120"/>
      <c r="D127" s="46">
        <v>35</v>
      </c>
      <c r="E127" s="90">
        <v>21</v>
      </c>
      <c r="F127" s="91">
        <v>4192211.1</v>
      </c>
    </row>
    <row r="128" spans="1:6" x14ac:dyDescent="0.25">
      <c r="A128" s="143"/>
      <c r="B128" s="146"/>
      <c r="C128" s="120"/>
      <c r="D128" s="46">
        <v>36</v>
      </c>
      <c r="E128" s="90">
        <v>4</v>
      </c>
      <c r="F128" s="91">
        <v>1016293.2</v>
      </c>
    </row>
    <row r="129" spans="1:6" x14ac:dyDescent="0.25">
      <c r="A129" s="144"/>
      <c r="B129" s="147"/>
      <c r="C129" s="51" t="s">
        <v>222</v>
      </c>
      <c r="D129" s="51"/>
      <c r="E129" s="51">
        <f>SUM(E123:E128)</f>
        <v>384</v>
      </c>
      <c r="F129" s="54">
        <f>SUM(F123:F128)</f>
        <v>67402772.159999996</v>
      </c>
    </row>
    <row r="130" spans="1:6" x14ac:dyDescent="0.25">
      <c r="A130" s="132" t="s">
        <v>233</v>
      </c>
      <c r="B130" s="132"/>
      <c r="C130" s="132"/>
      <c r="D130" s="132"/>
      <c r="E130" s="59">
        <f>E129</f>
        <v>384</v>
      </c>
      <c r="F130" s="60">
        <f>F129</f>
        <v>67402772.159999996</v>
      </c>
    </row>
    <row r="131" spans="1:6" x14ac:dyDescent="0.25">
      <c r="A131" s="133">
        <v>15</v>
      </c>
      <c r="B131" s="121" t="s">
        <v>254</v>
      </c>
      <c r="C131" s="128" t="s">
        <v>230</v>
      </c>
      <c r="D131" s="55">
        <v>43</v>
      </c>
      <c r="E131" s="46">
        <v>10</v>
      </c>
      <c r="F131" s="48">
        <v>1310262.8999999999</v>
      </c>
    </row>
    <row r="132" spans="1:6" x14ac:dyDescent="0.25">
      <c r="A132" s="134"/>
      <c r="B132" s="122"/>
      <c r="C132" s="128"/>
      <c r="D132" s="46">
        <v>46</v>
      </c>
      <c r="E132" s="55">
        <v>11</v>
      </c>
      <c r="F132" s="48">
        <v>1526145.61</v>
      </c>
    </row>
    <row r="133" spans="1:6" x14ac:dyDescent="0.25">
      <c r="A133" s="134"/>
      <c r="B133" s="122"/>
      <c r="C133" s="51" t="s">
        <v>222</v>
      </c>
      <c r="D133" s="51"/>
      <c r="E133" s="51">
        <f>SUM(E131:E132)</f>
        <v>21</v>
      </c>
      <c r="F133" s="54">
        <f>SUM(F131:F132)</f>
        <v>2836408.51</v>
      </c>
    </row>
    <row r="134" spans="1:6" x14ac:dyDescent="0.25">
      <c r="A134" s="134"/>
      <c r="B134" s="122"/>
      <c r="C134" s="121" t="s">
        <v>236</v>
      </c>
      <c r="D134" s="46">
        <v>18</v>
      </c>
      <c r="E134" s="93">
        <v>35</v>
      </c>
      <c r="F134" s="91">
        <v>8234408.7000000002</v>
      </c>
    </row>
    <row r="135" spans="1:6" x14ac:dyDescent="0.25">
      <c r="A135" s="134"/>
      <c r="B135" s="122"/>
      <c r="C135" s="123"/>
      <c r="D135" s="46">
        <v>19</v>
      </c>
      <c r="E135" s="92">
        <v>12</v>
      </c>
      <c r="F135" s="91">
        <v>4128549</v>
      </c>
    </row>
    <row r="136" spans="1:6" x14ac:dyDescent="0.25">
      <c r="A136" s="134"/>
      <c r="B136" s="122"/>
      <c r="C136" s="51" t="s">
        <v>222</v>
      </c>
      <c r="D136" s="51"/>
      <c r="E136" s="51">
        <f>SUM(E134:E135)</f>
        <v>47</v>
      </c>
      <c r="F136" s="54">
        <f>SUM(F134:F135)</f>
        <v>12362957.699999999</v>
      </c>
    </row>
    <row r="137" spans="1:6" x14ac:dyDescent="0.25">
      <c r="A137" s="134"/>
      <c r="B137" s="122"/>
      <c r="C137" s="65" t="s">
        <v>225</v>
      </c>
      <c r="D137" s="46">
        <v>20</v>
      </c>
      <c r="E137" s="94">
        <v>9</v>
      </c>
      <c r="F137" s="91">
        <v>1087605.3600000001</v>
      </c>
    </row>
    <row r="138" spans="1:6" x14ac:dyDescent="0.25">
      <c r="A138" s="134"/>
      <c r="B138" s="122"/>
      <c r="C138" s="51" t="s">
        <v>222</v>
      </c>
      <c r="D138" s="51"/>
      <c r="E138" s="51">
        <f>SUM(E137)</f>
        <v>9</v>
      </c>
      <c r="F138" s="54">
        <f>SUM(F137)</f>
        <v>1087605.3600000001</v>
      </c>
    </row>
    <row r="139" spans="1:6" x14ac:dyDescent="0.25">
      <c r="A139" s="134"/>
      <c r="B139" s="122"/>
      <c r="C139" s="120" t="s">
        <v>221</v>
      </c>
      <c r="D139" s="46">
        <v>31</v>
      </c>
      <c r="E139" s="90">
        <v>164</v>
      </c>
      <c r="F139" s="91">
        <v>26678344.120000001</v>
      </c>
    </row>
    <row r="140" spans="1:6" x14ac:dyDescent="0.25">
      <c r="A140" s="134"/>
      <c r="B140" s="122"/>
      <c r="C140" s="120"/>
      <c r="D140" s="46">
        <v>32</v>
      </c>
      <c r="E140" s="90">
        <v>45</v>
      </c>
      <c r="F140" s="91">
        <v>10065393</v>
      </c>
    </row>
    <row r="141" spans="1:6" x14ac:dyDescent="0.25">
      <c r="A141" s="134"/>
      <c r="B141" s="122"/>
      <c r="C141" s="120"/>
      <c r="D141" s="46">
        <v>33</v>
      </c>
      <c r="E141" s="90">
        <v>7</v>
      </c>
      <c r="F141" s="91">
        <v>1992745.72</v>
      </c>
    </row>
    <row r="142" spans="1:6" x14ac:dyDescent="0.25">
      <c r="A142" s="134"/>
      <c r="B142" s="122"/>
      <c r="C142" s="120"/>
      <c r="D142" s="46">
        <v>34</v>
      </c>
      <c r="E142" s="90">
        <v>127</v>
      </c>
      <c r="F142" s="91">
        <v>18438481.030000001</v>
      </c>
    </row>
    <row r="143" spans="1:6" x14ac:dyDescent="0.25">
      <c r="A143" s="134"/>
      <c r="B143" s="122"/>
      <c r="C143" s="120"/>
      <c r="D143" s="46">
        <v>35</v>
      </c>
      <c r="E143" s="90">
        <v>32</v>
      </c>
      <c r="F143" s="91">
        <v>6388131.2000000002</v>
      </c>
    </row>
    <row r="144" spans="1:6" x14ac:dyDescent="0.25">
      <c r="A144" s="134"/>
      <c r="B144" s="122"/>
      <c r="C144" s="120"/>
      <c r="D144" s="46">
        <v>36</v>
      </c>
      <c r="E144" s="90">
        <v>6</v>
      </c>
      <c r="F144" s="91">
        <v>1524439.8</v>
      </c>
    </row>
    <row r="145" spans="1:6" x14ac:dyDescent="0.25">
      <c r="A145" s="135"/>
      <c r="B145" s="123"/>
      <c r="C145" s="51" t="s">
        <v>222</v>
      </c>
      <c r="D145" s="51"/>
      <c r="E145" s="51">
        <f>SUM(E139:E144)</f>
        <v>381</v>
      </c>
      <c r="F145" s="54">
        <f>SUM(F139:F144)</f>
        <v>65087534.869999997</v>
      </c>
    </row>
    <row r="146" spans="1:6" x14ac:dyDescent="0.25">
      <c r="A146" s="132" t="s">
        <v>233</v>
      </c>
      <c r="B146" s="132"/>
      <c r="C146" s="132"/>
      <c r="D146" s="132"/>
      <c r="E146" s="59">
        <f>E133+E136+E138+E145</f>
        <v>458</v>
      </c>
      <c r="F146" s="60">
        <f>F133+F136+F138+F145</f>
        <v>81374506.439999998</v>
      </c>
    </row>
    <row r="147" spans="1:6" x14ac:dyDescent="0.25">
      <c r="A147" s="133">
        <v>16</v>
      </c>
      <c r="B147" s="121" t="s">
        <v>255</v>
      </c>
      <c r="C147" s="96" t="s">
        <v>231</v>
      </c>
      <c r="D147" s="99">
        <v>1</v>
      </c>
      <c r="E147" s="95">
        <v>1</v>
      </c>
      <c r="F147" s="91">
        <v>157021.56</v>
      </c>
    </row>
    <row r="148" spans="1:6" x14ac:dyDescent="0.25">
      <c r="A148" s="134"/>
      <c r="B148" s="122"/>
      <c r="C148" s="51" t="s">
        <v>222</v>
      </c>
      <c r="D148" s="97"/>
      <c r="E148" s="98">
        <f>E147</f>
        <v>1</v>
      </c>
      <c r="F148" s="98">
        <f>F147</f>
        <v>157021.56</v>
      </c>
    </row>
    <row r="149" spans="1:6" ht="15" customHeight="1" x14ac:dyDescent="0.25">
      <c r="A149" s="134"/>
      <c r="B149" s="122"/>
      <c r="C149" s="66" t="s">
        <v>225</v>
      </c>
      <c r="D149" s="46">
        <v>20</v>
      </c>
      <c r="E149" s="94">
        <v>13</v>
      </c>
      <c r="F149" s="91">
        <v>1570985.52</v>
      </c>
    </row>
    <row r="150" spans="1:6" x14ac:dyDescent="0.25">
      <c r="A150" s="134"/>
      <c r="B150" s="122"/>
      <c r="C150" s="51" t="s">
        <v>222</v>
      </c>
      <c r="D150" s="51"/>
      <c r="E150" s="51">
        <f>SUM(E149)</f>
        <v>13</v>
      </c>
      <c r="F150" s="54">
        <f>SUM(F149)</f>
        <v>1570985.52</v>
      </c>
    </row>
    <row r="151" spans="1:6" x14ac:dyDescent="0.25">
      <c r="A151" s="134"/>
      <c r="B151" s="122"/>
      <c r="C151" s="65" t="s">
        <v>237</v>
      </c>
      <c r="D151" s="58">
        <v>42</v>
      </c>
      <c r="E151" s="58">
        <v>1</v>
      </c>
      <c r="F151" s="50">
        <v>237627.24</v>
      </c>
    </row>
    <row r="152" spans="1:6" x14ac:dyDescent="0.25">
      <c r="A152" s="134"/>
      <c r="B152" s="122"/>
      <c r="C152" s="51" t="s">
        <v>222</v>
      </c>
      <c r="D152" s="51"/>
      <c r="E152" s="51">
        <f>SUM(E151)</f>
        <v>1</v>
      </c>
      <c r="F152" s="54">
        <f>SUM(F151)</f>
        <v>237627.24</v>
      </c>
    </row>
    <row r="153" spans="1:6" ht="25.5" x14ac:dyDescent="0.25">
      <c r="A153" s="134"/>
      <c r="B153" s="122"/>
      <c r="C153" s="62" t="s">
        <v>230</v>
      </c>
      <c r="D153" s="46">
        <v>46</v>
      </c>
      <c r="E153" s="93">
        <v>52</v>
      </c>
      <c r="F153" s="91">
        <v>7214506.5199999996</v>
      </c>
    </row>
    <row r="154" spans="1:6" x14ac:dyDescent="0.25">
      <c r="A154" s="135"/>
      <c r="B154" s="123"/>
      <c r="C154" s="51" t="s">
        <v>222</v>
      </c>
      <c r="D154" s="51"/>
      <c r="E154" s="51">
        <f>SUM(E153)</f>
        <v>52</v>
      </c>
      <c r="F154" s="54">
        <f>SUM(F153)</f>
        <v>7214506.5199999996</v>
      </c>
    </row>
    <row r="155" spans="1:6" x14ac:dyDescent="0.25">
      <c r="A155" s="132" t="s">
        <v>233</v>
      </c>
      <c r="B155" s="132"/>
      <c r="C155" s="132"/>
      <c r="D155" s="132"/>
      <c r="E155" s="59">
        <f>E148+E150+E152+E154</f>
        <v>67</v>
      </c>
      <c r="F155" s="60">
        <f>F148+F150+F152+F154</f>
        <v>9180140.8399999999</v>
      </c>
    </row>
    <row r="156" spans="1:6" ht="18.75" x14ac:dyDescent="0.25">
      <c r="A156" s="148" t="s">
        <v>256</v>
      </c>
      <c r="B156" s="148"/>
      <c r="C156" s="148"/>
      <c r="D156" s="148"/>
      <c r="E156" s="67">
        <f>E44+E61+E67+E71+E75+E78+E86+E95+E100+E104+E115+E119+E122+E130+E146+E155</f>
        <v>9083</v>
      </c>
      <c r="F156" s="68">
        <f>F44+F61+F67+F71+F75+F78+F86+F95+F100+F104+F115+F119+F122+F130+F146+F155</f>
        <v>1311972901.6300001</v>
      </c>
    </row>
    <row r="163" spans="6:6" x14ac:dyDescent="0.25">
      <c r="F163" s="71"/>
    </row>
  </sheetData>
  <mergeCells count="79">
    <mergeCell ref="A146:D146"/>
    <mergeCell ref="A155:D155"/>
    <mergeCell ref="A156:D156"/>
    <mergeCell ref="A147:A154"/>
    <mergeCell ref="B147:B154"/>
    <mergeCell ref="D1:F1"/>
    <mergeCell ref="A122:D122"/>
    <mergeCell ref="A123:A129"/>
    <mergeCell ref="B123:B129"/>
    <mergeCell ref="C123:C128"/>
    <mergeCell ref="A116:A118"/>
    <mergeCell ref="B116:B118"/>
    <mergeCell ref="C116:C117"/>
    <mergeCell ref="A119:D119"/>
    <mergeCell ref="A120:A121"/>
    <mergeCell ref="B120:B121"/>
    <mergeCell ref="A104:D104"/>
    <mergeCell ref="A105:A114"/>
    <mergeCell ref="B105:B114"/>
    <mergeCell ref="C105:C106"/>
    <mergeCell ref="C108:C113"/>
    <mergeCell ref="A130:D130"/>
    <mergeCell ref="A131:A145"/>
    <mergeCell ref="B131:B145"/>
    <mergeCell ref="C131:C132"/>
    <mergeCell ref="C134:C135"/>
    <mergeCell ref="C139:C144"/>
    <mergeCell ref="A115:D115"/>
    <mergeCell ref="A95:D95"/>
    <mergeCell ref="A96:A99"/>
    <mergeCell ref="B96:B99"/>
    <mergeCell ref="A100:D100"/>
    <mergeCell ref="A101:A103"/>
    <mergeCell ref="B101:B103"/>
    <mergeCell ref="C101:C102"/>
    <mergeCell ref="A87:A94"/>
    <mergeCell ref="B87:B94"/>
    <mergeCell ref="C87:C90"/>
    <mergeCell ref="C92:C93"/>
    <mergeCell ref="A71:D71"/>
    <mergeCell ref="A72:A74"/>
    <mergeCell ref="B72:B74"/>
    <mergeCell ref="A75:D75"/>
    <mergeCell ref="A76:A77"/>
    <mergeCell ref="B76:B77"/>
    <mergeCell ref="A78:D78"/>
    <mergeCell ref="A79:A85"/>
    <mergeCell ref="B79:B85"/>
    <mergeCell ref="A86:D86"/>
    <mergeCell ref="C72:C73"/>
    <mergeCell ref="A68:A70"/>
    <mergeCell ref="B68:B70"/>
    <mergeCell ref="C68:C69"/>
    <mergeCell ref="A44:D44"/>
    <mergeCell ref="A45:A60"/>
    <mergeCell ref="B45:B60"/>
    <mergeCell ref="C45:C46"/>
    <mergeCell ref="C50:C51"/>
    <mergeCell ref="C53:C54"/>
    <mergeCell ref="C56:C57"/>
    <mergeCell ref="A61:D61"/>
    <mergeCell ref="A62:A66"/>
    <mergeCell ref="B62:B66"/>
    <mergeCell ref="C62:C63"/>
    <mergeCell ref="A67:D67"/>
    <mergeCell ref="A5:A43"/>
    <mergeCell ref="B5:B43"/>
    <mergeCell ref="C5:C13"/>
    <mergeCell ref="C15:C16"/>
    <mergeCell ref="C23:C24"/>
    <mergeCell ref="C26:C27"/>
    <mergeCell ref="C29:C32"/>
    <mergeCell ref="C36:C37"/>
    <mergeCell ref="C39:C40"/>
    <mergeCell ref="A2:F2"/>
    <mergeCell ref="A3:A4"/>
    <mergeCell ref="B3:B4"/>
    <mergeCell ref="C3:C4"/>
    <mergeCell ref="D3:D4"/>
  </mergeCells>
  <pageMargins left="0.7" right="0.7" top="0.75" bottom="0.75" header="0.3" footer="0.3"/>
  <pageSetup paperSize="9" scale="73" orientation="portrait" verticalDpi="0" r:id="rId1"/>
  <rowBreaks count="2" manualBreakCount="2">
    <brk id="61" max="16383" man="1"/>
    <brk id="12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7"/>
  <sheetViews>
    <sheetView view="pageBreakPreview" zoomScale="124" zoomScaleNormal="100" zoomScaleSheetLayoutView="124" workbookViewId="0">
      <pane xSplit="4" ySplit="6" topLeftCell="P25" activePane="bottomRight" state="frozen"/>
      <selection pane="topRight" activeCell="D1" sqref="D1"/>
      <selection pane="bottomLeft" activeCell="A7" sqref="A7"/>
      <selection pane="bottomRight" activeCell="U29" sqref="U29:V29"/>
    </sheetView>
  </sheetViews>
  <sheetFormatPr defaultRowHeight="15" x14ac:dyDescent="0.25"/>
  <cols>
    <col min="1" max="1" width="4.28515625" style="35" customWidth="1"/>
    <col min="2" max="2" width="4.5703125" style="36" customWidth="1"/>
    <col min="3" max="3" width="6.28515625" customWidth="1"/>
    <col min="4" max="4" width="31.85546875" style="9" customWidth="1"/>
    <col min="5" max="5" width="7.28515625" style="9" customWidth="1"/>
    <col min="6" max="7" width="12.5703125" style="9" customWidth="1"/>
    <col min="8" max="8" width="15.140625" style="9" customWidth="1"/>
    <col min="9" max="9" width="10.140625" style="77" customWidth="1"/>
    <col min="10" max="10" width="13.7109375" style="77" customWidth="1"/>
    <col min="11" max="11" width="7.85546875" style="9" customWidth="1"/>
    <col min="12" max="12" width="13.42578125" style="9" customWidth="1"/>
    <col min="13" max="13" width="8" style="9" customWidth="1"/>
    <col min="14" max="14" width="12.42578125" style="9" customWidth="1"/>
    <col min="15" max="15" width="11.85546875" style="9" customWidth="1"/>
    <col min="16" max="16" width="14.28515625" style="9" customWidth="1"/>
    <col min="17" max="17" width="9" style="9" customWidth="1"/>
    <col min="18" max="18" width="13.85546875" style="9" customWidth="1"/>
    <col min="19" max="19" width="9.140625" style="16" customWidth="1"/>
    <col min="20" max="20" width="13.7109375" customWidth="1"/>
    <col min="21" max="21" width="9.140625" customWidth="1"/>
    <col min="22" max="22" width="13.140625" customWidth="1"/>
    <col min="23" max="23" width="11.42578125" customWidth="1"/>
    <col min="24" max="24" width="12.7109375" customWidth="1"/>
    <col min="25" max="25" width="10.28515625" customWidth="1"/>
    <col min="26" max="26" width="12.5703125" customWidth="1"/>
    <col min="27" max="27" width="14.5703125" customWidth="1"/>
    <col min="28" max="28" width="15.7109375" customWidth="1"/>
    <col min="29" max="29" width="11.85546875" style="16" customWidth="1"/>
    <col min="30" max="30" width="14.42578125" customWidth="1"/>
    <col min="31" max="31" width="9.140625" customWidth="1"/>
  </cols>
  <sheetData>
    <row r="1" spans="1:30" ht="37.5" customHeight="1" x14ac:dyDescent="0.25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41" t="s">
        <v>259</v>
      </c>
      <c r="Q1" s="141"/>
      <c r="R1" s="141"/>
      <c r="S1" s="18"/>
      <c r="T1" s="2"/>
      <c r="U1" s="2"/>
      <c r="V1" s="2"/>
      <c r="W1" s="2"/>
      <c r="X1" s="2"/>
      <c r="Y1" s="2"/>
      <c r="Z1" s="2"/>
      <c r="AA1" s="3"/>
      <c r="AB1" s="141" t="s">
        <v>258</v>
      </c>
      <c r="AC1" s="141"/>
      <c r="AD1" s="141"/>
    </row>
    <row r="2" spans="1:30" ht="16.5" customHeight="1" x14ac:dyDescent="0.25">
      <c r="D2" s="4"/>
      <c r="E2" s="4"/>
      <c r="F2" s="4"/>
      <c r="G2" s="4"/>
      <c r="H2" s="159" t="s">
        <v>208</v>
      </c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21"/>
      <c r="AB2" s="21"/>
      <c r="AC2" s="21"/>
      <c r="AD2" s="21"/>
    </row>
    <row r="3" spans="1:30" ht="33" customHeight="1" x14ac:dyDescent="0.25">
      <c r="A3" s="160" t="s">
        <v>213</v>
      </c>
      <c r="B3" s="167" t="s">
        <v>198</v>
      </c>
      <c r="C3" s="170" t="s">
        <v>199</v>
      </c>
      <c r="D3" s="149" t="s">
        <v>0</v>
      </c>
      <c r="E3" s="158" t="s">
        <v>201</v>
      </c>
      <c r="F3" s="158"/>
      <c r="G3" s="158"/>
      <c r="H3" s="158"/>
      <c r="I3" s="158"/>
      <c r="J3" s="158"/>
      <c r="K3" s="158"/>
      <c r="L3" s="158"/>
      <c r="M3" s="158" t="s">
        <v>202</v>
      </c>
      <c r="N3" s="158"/>
      <c r="O3" s="158"/>
      <c r="P3" s="158"/>
      <c r="Q3" s="158"/>
      <c r="R3" s="158"/>
      <c r="S3" s="150" t="s">
        <v>1</v>
      </c>
      <c r="T3" s="150"/>
      <c r="U3" s="150"/>
      <c r="V3" s="150"/>
      <c r="W3" s="150"/>
      <c r="X3" s="150"/>
      <c r="Y3" s="150"/>
      <c r="Z3" s="150"/>
      <c r="AA3" s="150"/>
      <c r="AB3" s="150"/>
      <c r="AC3" s="151" t="s">
        <v>2</v>
      </c>
      <c r="AD3" s="152"/>
    </row>
    <row r="4" spans="1:30" ht="41.25" customHeight="1" x14ac:dyDescent="0.25">
      <c r="A4" s="161"/>
      <c r="B4" s="168"/>
      <c r="C4" s="171"/>
      <c r="D4" s="149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5" t="s">
        <v>3</v>
      </c>
      <c r="T4" s="155"/>
      <c r="U4" s="156" t="s">
        <v>265</v>
      </c>
      <c r="V4" s="156"/>
      <c r="W4" s="156" t="s">
        <v>4</v>
      </c>
      <c r="X4" s="156"/>
      <c r="Y4" s="156" t="s">
        <v>5</v>
      </c>
      <c r="Z4" s="156"/>
      <c r="AA4" s="156" t="s">
        <v>6</v>
      </c>
      <c r="AB4" s="156"/>
      <c r="AC4" s="153"/>
      <c r="AD4" s="154"/>
    </row>
    <row r="5" spans="1:30" ht="30" customHeight="1" x14ac:dyDescent="0.25">
      <c r="A5" s="161"/>
      <c r="B5" s="168"/>
      <c r="C5" s="171"/>
      <c r="D5" s="149"/>
      <c r="E5" s="173" t="s">
        <v>203</v>
      </c>
      <c r="F5" s="173"/>
      <c r="G5" s="177" t="s">
        <v>207</v>
      </c>
      <c r="H5" s="178"/>
      <c r="I5" s="174" t="s">
        <v>204</v>
      </c>
      <c r="J5" s="173"/>
      <c r="K5" s="173" t="s">
        <v>205</v>
      </c>
      <c r="L5" s="173"/>
      <c r="M5" s="175" t="s">
        <v>203</v>
      </c>
      <c r="N5" s="175"/>
      <c r="O5" s="176" t="s">
        <v>7</v>
      </c>
      <c r="P5" s="175"/>
      <c r="Q5" s="173" t="s">
        <v>8</v>
      </c>
      <c r="R5" s="173"/>
      <c r="S5" s="157" t="s">
        <v>7</v>
      </c>
      <c r="T5" s="157"/>
      <c r="U5" s="157" t="s">
        <v>7</v>
      </c>
      <c r="V5" s="157"/>
      <c r="W5" s="156" t="s">
        <v>8</v>
      </c>
      <c r="X5" s="156"/>
      <c r="Y5" s="156" t="s">
        <v>8</v>
      </c>
      <c r="Z5" s="156"/>
      <c r="AA5" s="156" t="s">
        <v>8</v>
      </c>
      <c r="AB5" s="156"/>
      <c r="AC5" s="153"/>
      <c r="AD5" s="154"/>
    </row>
    <row r="6" spans="1:30" ht="12.75" customHeight="1" x14ac:dyDescent="0.25">
      <c r="A6" s="162"/>
      <c r="B6" s="169"/>
      <c r="C6" s="172"/>
      <c r="D6" s="149"/>
      <c r="E6" s="19" t="s">
        <v>206</v>
      </c>
      <c r="F6" s="20" t="s">
        <v>10</v>
      </c>
      <c r="G6" s="20" t="s">
        <v>9</v>
      </c>
      <c r="H6" s="20" t="s">
        <v>10</v>
      </c>
      <c r="I6" s="19" t="s">
        <v>9</v>
      </c>
      <c r="J6" s="20" t="s">
        <v>10</v>
      </c>
      <c r="K6" s="19" t="s">
        <v>9</v>
      </c>
      <c r="L6" s="20" t="s">
        <v>10</v>
      </c>
      <c r="M6" s="19" t="s">
        <v>9</v>
      </c>
      <c r="N6" s="20" t="s">
        <v>10</v>
      </c>
      <c r="O6" s="19" t="s">
        <v>9</v>
      </c>
      <c r="P6" s="20" t="s">
        <v>10</v>
      </c>
      <c r="Q6" s="19" t="s">
        <v>9</v>
      </c>
      <c r="R6" s="20" t="s">
        <v>10</v>
      </c>
      <c r="S6" s="10" t="s">
        <v>9</v>
      </c>
      <c r="T6" s="5" t="s">
        <v>10</v>
      </c>
      <c r="U6" s="10" t="s">
        <v>9</v>
      </c>
      <c r="V6" s="5" t="s">
        <v>10</v>
      </c>
      <c r="W6" s="10" t="s">
        <v>9</v>
      </c>
      <c r="X6" s="5" t="s">
        <v>10</v>
      </c>
      <c r="Y6" s="10" t="s">
        <v>9</v>
      </c>
      <c r="Z6" s="5" t="s">
        <v>10</v>
      </c>
      <c r="AA6" s="10" t="s">
        <v>9</v>
      </c>
      <c r="AB6" s="11" t="s">
        <v>10</v>
      </c>
      <c r="AC6" s="12" t="s">
        <v>11</v>
      </c>
      <c r="AD6" s="13" t="s">
        <v>12</v>
      </c>
    </row>
    <row r="7" spans="1:30" x14ac:dyDescent="0.25">
      <c r="A7" s="37">
        <v>1</v>
      </c>
      <c r="B7" s="38">
        <v>1</v>
      </c>
      <c r="C7" s="7" t="s">
        <v>13</v>
      </c>
      <c r="D7" s="8" t="s">
        <v>14</v>
      </c>
      <c r="E7" s="22">
        <v>822</v>
      </c>
      <c r="F7" s="22">
        <v>37681000</v>
      </c>
      <c r="G7" s="22"/>
      <c r="H7" s="22"/>
      <c r="I7" s="86">
        <v>18752</v>
      </c>
      <c r="J7" s="86">
        <v>850632532</v>
      </c>
      <c r="K7" s="22"/>
      <c r="L7" s="22"/>
      <c r="M7" s="23"/>
      <c r="N7" s="22"/>
      <c r="O7" s="87">
        <v>1450</v>
      </c>
      <c r="P7" s="84">
        <v>68854812</v>
      </c>
      <c r="Q7" s="23"/>
      <c r="R7" s="22"/>
      <c r="S7" s="15">
        <v>21780</v>
      </c>
      <c r="T7" s="15">
        <v>23864000</v>
      </c>
      <c r="U7" s="14"/>
      <c r="V7" s="15"/>
      <c r="W7" s="14"/>
      <c r="X7" s="15"/>
      <c r="Y7" s="14"/>
      <c r="Z7" s="15"/>
      <c r="AA7" s="14"/>
      <c r="AB7" s="15"/>
      <c r="AC7" s="15">
        <v>450</v>
      </c>
      <c r="AD7" s="15">
        <v>6637000</v>
      </c>
    </row>
    <row r="8" spans="1:30" x14ac:dyDescent="0.25">
      <c r="A8" s="37">
        <v>2</v>
      </c>
      <c r="B8" s="38">
        <v>2</v>
      </c>
      <c r="C8" s="7" t="s">
        <v>15</v>
      </c>
      <c r="D8" s="8" t="s">
        <v>16</v>
      </c>
      <c r="E8" s="24"/>
      <c r="F8" s="24"/>
      <c r="G8" s="84">
        <v>5200</v>
      </c>
      <c r="H8" s="84">
        <v>161009962</v>
      </c>
      <c r="I8" s="86">
        <v>16184</v>
      </c>
      <c r="J8" s="86">
        <v>486700000</v>
      </c>
      <c r="K8" s="24"/>
      <c r="L8" s="24"/>
      <c r="M8" s="23"/>
      <c r="N8" s="22"/>
      <c r="O8" s="85">
        <v>2446</v>
      </c>
      <c r="P8" s="86">
        <v>115018303</v>
      </c>
      <c r="Q8" s="23">
        <v>526</v>
      </c>
      <c r="R8" s="22">
        <v>4336000</v>
      </c>
      <c r="S8" s="15">
        <v>23400</v>
      </c>
      <c r="T8" s="15">
        <v>31536000</v>
      </c>
      <c r="U8" s="14"/>
      <c r="V8" s="15"/>
      <c r="W8" s="14">
        <v>4264</v>
      </c>
      <c r="X8" s="15">
        <v>4227799</v>
      </c>
      <c r="Y8" s="14">
        <v>1117</v>
      </c>
      <c r="Z8" s="15">
        <v>778154</v>
      </c>
      <c r="AA8" s="14"/>
      <c r="AB8" s="15"/>
      <c r="AC8" s="15"/>
      <c r="AD8" s="15"/>
    </row>
    <row r="9" spans="1:30" x14ac:dyDescent="0.25">
      <c r="A9" s="37">
        <v>3</v>
      </c>
      <c r="B9" s="38">
        <v>3</v>
      </c>
      <c r="C9" s="7" t="s">
        <v>17</v>
      </c>
      <c r="D9" s="8" t="s">
        <v>18</v>
      </c>
      <c r="E9" s="24"/>
      <c r="F9" s="24"/>
      <c r="G9" s="22"/>
      <c r="H9" s="22"/>
      <c r="I9" s="30">
        <v>6615</v>
      </c>
      <c r="J9" s="30">
        <v>185936000</v>
      </c>
      <c r="K9" s="22">
        <v>496</v>
      </c>
      <c r="L9" s="22">
        <v>8149000</v>
      </c>
      <c r="M9" s="23"/>
      <c r="N9" s="22"/>
      <c r="O9" s="87">
        <v>544</v>
      </c>
      <c r="P9" s="84">
        <v>20335247</v>
      </c>
      <c r="Q9" s="23"/>
      <c r="R9" s="22"/>
      <c r="S9" s="15">
        <v>19300</v>
      </c>
      <c r="T9" s="15">
        <v>20463000</v>
      </c>
      <c r="U9" s="14"/>
      <c r="V9" s="15"/>
      <c r="W9" s="14"/>
      <c r="X9" s="15"/>
      <c r="Y9" s="14"/>
      <c r="Z9" s="15"/>
      <c r="AA9" s="14"/>
      <c r="AB9" s="15"/>
      <c r="AC9" s="15"/>
      <c r="AD9" s="15"/>
    </row>
    <row r="10" spans="1:30" ht="22.5" x14ac:dyDescent="0.25">
      <c r="A10" s="37">
        <v>4</v>
      </c>
      <c r="B10" s="38">
        <v>4</v>
      </c>
      <c r="C10" s="7" t="s">
        <v>19</v>
      </c>
      <c r="D10" s="8" t="s">
        <v>20</v>
      </c>
      <c r="E10" s="84">
        <v>2735</v>
      </c>
      <c r="F10" s="84">
        <v>79088146</v>
      </c>
      <c r="G10" s="22"/>
      <c r="H10" s="22"/>
      <c r="I10" s="29"/>
      <c r="J10" s="29"/>
      <c r="K10" s="24"/>
      <c r="L10" s="24"/>
      <c r="M10" s="87">
        <v>1280</v>
      </c>
      <c r="N10" s="84">
        <v>11738304</v>
      </c>
      <c r="O10" s="23"/>
      <c r="P10" s="22"/>
      <c r="Q10" s="23"/>
      <c r="R10" s="22"/>
      <c r="S10" s="88">
        <v>1000</v>
      </c>
      <c r="T10" s="88">
        <v>2282113</v>
      </c>
      <c r="U10" s="14"/>
      <c r="V10" s="15"/>
      <c r="W10" s="14"/>
      <c r="X10" s="15"/>
      <c r="Y10" s="14"/>
      <c r="Z10" s="15"/>
      <c r="AA10" s="14"/>
      <c r="AB10" s="15"/>
      <c r="AC10" s="15"/>
      <c r="AD10" s="15"/>
    </row>
    <row r="11" spans="1:30" ht="22.5" x14ac:dyDescent="0.25">
      <c r="A11" s="37">
        <v>5</v>
      </c>
      <c r="B11" s="38">
        <v>5</v>
      </c>
      <c r="C11" s="7" t="s">
        <v>21</v>
      </c>
      <c r="D11" s="8" t="s">
        <v>22</v>
      </c>
      <c r="E11" s="24"/>
      <c r="F11" s="24"/>
      <c r="G11" s="24"/>
      <c r="H11" s="24"/>
      <c r="I11" s="29"/>
      <c r="J11" s="29"/>
      <c r="K11" s="24"/>
      <c r="L11" s="24"/>
      <c r="M11" s="23"/>
      <c r="N11" s="22"/>
      <c r="O11" s="23"/>
      <c r="P11" s="22"/>
      <c r="Q11" s="23"/>
      <c r="R11" s="22"/>
      <c r="S11" s="15"/>
      <c r="T11" s="15"/>
      <c r="U11" s="14"/>
      <c r="V11" s="15"/>
      <c r="W11" s="14"/>
      <c r="X11" s="15"/>
      <c r="Y11" s="14"/>
      <c r="Z11" s="15"/>
      <c r="AA11" s="14"/>
      <c r="AB11" s="15"/>
      <c r="AC11" s="15"/>
      <c r="AD11" s="15"/>
    </row>
    <row r="12" spans="1:30" ht="22.5" x14ac:dyDescent="0.25">
      <c r="A12" s="37">
        <v>6</v>
      </c>
      <c r="B12" s="38">
        <v>6</v>
      </c>
      <c r="C12" s="7" t="s">
        <v>23</v>
      </c>
      <c r="D12" s="8" t="s">
        <v>24</v>
      </c>
      <c r="E12" s="24"/>
      <c r="F12" s="24"/>
      <c r="G12" s="22"/>
      <c r="H12" s="22"/>
      <c r="I12" s="86">
        <v>7031</v>
      </c>
      <c r="J12" s="86">
        <v>601260500</v>
      </c>
      <c r="K12" s="24"/>
      <c r="L12" s="24"/>
      <c r="M12" s="23"/>
      <c r="N12" s="22"/>
      <c r="O12" s="111">
        <v>4640</v>
      </c>
      <c r="P12" s="106">
        <v>397236660</v>
      </c>
      <c r="Q12" s="23"/>
      <c r="R12" s="22"/>
      <c r="S12" s="88">
        <v>33640</v>
      </c>
      <c r="T12" s="88">
        <v>67753245</v>
      </c>
      <c r="U12" s="14"/>
      <c r="V12" s="15"/>
      <c r="W12" s="14"/>
      <c r="X12" s="15"/>
      <c r="Y12" s="14"/>
      <c r="Z12" s="15"/>
      <c r="AA12" s="14"/>
      <c r="AB12" s="15"/>
      <c r="AC12" s="15"/>
      <c r="AD12" s="15"/>
    </row>
    <row r="13" spans="1:30" x14ac:dyDescent="0.25">
      <c r="A13" s="37">
        <v>7</v>
      </c>
      <c r="B13" s="38">
        <v>7</v>
      </c>
      <c r="C13" s="7" t="s">
        <v>25</v>
      </c>
      <c r="D13" s="8" t="s">
        <v>26</v>
      </c>
      <c r="E13" s="24"/>
      <c r="F13" s="24"/>
      <c r="G13" s="22"/>
      <c r="H13" s="22"/>
      <c r="I13" s="86">
        <v>2654</v>
      </c>
      <c r="J13" s="86">
        <v>239839700</v>
      </c>
      <c r="K13" s="24"/>
      <c r="L13" s="24"/>
      <c r="M13" s="23"/>
      <c r="N13" s="22"/>
      <c r="O13" s="87">
        <v>1539</v>
      </c>
      <c r="P13" s="84">
        <v>227653622</v>
      </c>
      <c r="Q13" s="23"/>
      <c r="R13" s="22"/>
      <c r="S13" s="88">
        <v>19374</v>
      </c>
      <c r="T13" s="88">
        <v>33034620</v>
      </c>
      <c r="U13" s="14"/>
      <c r="V13" s="15"/>
      <c r="W13" s="14"/>
      <c r="X13" s="15"/>
      <c r="Y13" s="14"/>
      <c r="Z13" s="15"/>
      <c r="AA13" s="14"/>
      <c r="AB13" s="15"/>
      <c r="AC13" s="15"/>
      <c r="AD13" s="15"/>
    </row>
    <row r="14" spans="1:30" ht="22.5" x14ac:dyDescent="0.25">
      <c r="A14" s="37">
        <v>8</v>
      </c>
      <c r="B14" s="38">
        <v>8</v>
      </c>
      <c r="C14" s="7" t="s">
        <v>27</v>
      </c>
      <c r="D14" s="8" t="s">
        <v>28</v>
      </c>
      <c r="E14" s="25"/>
      <c r="F14" s="25"/>
      <c r="G14" s="26"/>
      <c r="H14" s="26"/>
      <c r="I14" s="30">
        <v>1350</v>
      </c>
      <c r="J14" s="30">
        <v>30892000</v>
      </c>
      <c r="K14" s="25"/>
      <c r="L14" s="25"/>
      <c r="M14" s="23"/>
      <c r="N14" s="22"/>
      <c r="O14" s="87">
        <v>1118</v>
      </c>
      <c r="P14" s="84">
        <v>20751020</v>
      </c>
      <c r="Q14" s="23"/>
      <c r="R14" s="22"/>
      <c r="S14" s="15">
        <v>5900</v>
      </c>
      <c r="T14" s="15">
        <v>3815000</v>
      </c>
      <c r="U14" s="14"/>
      <c r="V14" s="15"/>
      <c r="W14" s="14"/>
      <c r="X14" s="15"/>
      <c r="Y14" s="14"/>
      <c r="Z14" s="15"/>
      <c r="AA14" s="14"/>
      <c r="AB14" s="15"/>
      <c r="AC14" s="15"/>
      <c r="AD14" s="15"/>
    </row>
    <row r="15" spans="1:30" ht="22.5" x14ac:dyDescent="0.25">
      <c r="A15" s="37">
        <v>9</v>
      </c>
      <c r="B15" s="38">
        <v>9</v>
      </c>
      <c r="C15" s="7" t="s">
        <v>29</v>
      </c>
      <c r="D15" s="8" t="s">
        <v>30</v>
      </c>
      <c r="E15" s="24"/>
      <c r="F15" s="24"/>
      <c r="G15" s="22"/>
      <c r="H15" s="22"/>
      <c r="I15" s="30"/>
      <c r="J15" s="30"/>
      <c r="K15" s="24"/>
      <c r="L15" s="24"/>
      <c r="M15" s="23"/>
      <c r="N15" s="22"/>
      <c r="O15" s="23">
        <v>550</v>
      </c>
      <c r="P15" s="22">
        <v>4873000</v>
      </c>
      <c r="Q15" s="23">
        <v>253</v>
      </c>
      <c r="R15" s="22">
        <v>2312000</v>
      </c>
      <c r="S15" s="15"/>
      <c r="T15" s="15"/>
      <c r="U15" s="14"/>
      <c r="V15" s="15"/>
      <c r="W15" s="14">
        <v>975</v>
      </c>
      <c r="X15" s="15">
        <v>634280</v>
      </c>
      <c r="Y15" s="14">
        <v>263</v>
      </c>
      <c r="Z15" s="15">
        <v>182919</v>
      </c>
      <c r="AA15" s="14"/>
      <c r="AB15" s="15"/>
      <c r="AC15" s="15"/>
      <c r="AD15" s="15"/>
    </row>
    <row r="16" spans="1:30" ht="22.5" x14ac:dyDescent="0.25">
      <c r="A16" s="37">
        <v>10</v>
      </c>
      <c r="B16" s="38">
        <v>10</v>
      </c>
      <c r="C16" s="7" t="s">
        <v>31</v>
      </c>
      <c r="D16" s="8" t="s">
        <v>32</v>
      </c>
      <c r="E16" s="24"/>
      <c r="F16" s="24"/>
      <c r="G16" s="24"/>
      <c r="H16" s="24"/>
      <c r="I16" s="102">
        <v>751</v>
      </c>
      <c r="J16" s="102">
        <v>26382868</v>
      </c>
      <c r="K16" s="24"/>
      <c r="L16" s="24"/>
      <c r="M16" s="23"/>
      <c r="N16" s="22"/>
      <c r="O16" s="23">
        <v>1200</v>
      </c>
      <c r="P16" s="22">
        <v>34183000</v>
      </c>
      <c r="Q16" s="23"/>
      <c r="R16" s="22"/>
      <c r="S16" s="15">
        <v>1000</v>
      </c>
      <c r="T16" s="15">
        <v>536000</v>
      </c>
      <c r="U16" s="14"/>
      <c r="V16" s="15"/>
      <c r="W16" s="14"/>
      <c r="X16" s="15"/>
      <c r="Y16" s="14"/>
      <c r="Z16" s="15"/>
      <c r="AA16" s="14"/>
      <c r="AB16" s="15"/>
      <c r="AC16" s="15"/>
      <c r="AD16" s="15"/>
    </row>
    <row r="17" spans="1:30" x14ac:dyDescent="0.25">
      <c r="A17" s="37">
        <v>11</v>
      </c>
      <c r="B17" s="38">
        <v>12</v>
      </c>
      <c r="C17" s="7" t="s">
        <v>33</v>
      </c>
      <c r="D17" s="8" t="s">
        <v>34</v>
      </c>
      <c r="E17" s="24"/>
      <c r="F17" s="24"/>
      <c r="G17" s="22"/>
      <c r="H17" s="22"/>
      <c r="I17" s="30">
        <v>3000</v>
      </c>
      <c r="J17" s="30">
        <v>83512000</v>
      </c>
      <c r="K17" s="83">
        <v>15136</v>
      </c>
      <c r="L17" s="83">
        <v>343995000</v>
      </c>
      <c r="M17" s="23"/>
      <c r="N17" s="22"/>
      <c r="O17" s="23"/>
      <c r="P17" s="22"/>
      <c r="Q17" s="23">
        <v>4682</v>
      </c>
      <c r="R17" s="22">
        <v>42281000</v>
      </c>
      <c r="S17" s="15">
        <v>742</v>
      </c>
      <c r="T17" s="15">
        <v>18249000</v>
      </c>
      <c r="U17" s="14"/>
      <c r="V17" s="15"/>
      <c r="W17" s="14">
        <v>19125</v>
      </c>
      <c r="X17" s="15">
        <v>18647633</v>
      </c>
      <c r="Y17" s="14">
        <v>5007</v>
      </c>
      <c r="Z17" s="15">
        <v>3487833</v>
      </c>
      <c r="AA17" s="14"/>
      <c r="AB17" s="15"/>
      <c r="AC17" s="15"/>
      <c r="AD17" s="15"/>
    </row>
    <row r="18" spans="1:30" x14ac:dyDescent="0.25">
      <c r="A18" s="37">
        <v>12</v>
      </c>
      <c r="B18" s="38">
        <v>13</v>
      </c>
      <c r="C18" s="7" t="s">
        <v>35</v>
      </c>
      <c r="D18" s="8" t="s">
        <v>36</v>
      </c>
      <c r="E18" s="24"/>
      <c r="F18" s="24"/>
      <c r="G18" s="84">
        <v>3050</v>
      </c>
      <c r="H18" s="84">
        <v>86066320</v>
      </c>
      <c r="I18" s="30">
        <v>960</v>
      </c>
      <c r="J18" s="30">
        <v>17100000</v>
      </c>
      <c r="K18" s="22">
        <v>5350</v>
      </c>
      <c r="L18" s="22">
        <v>97048000</v>
      </c>
      <c r="M18" s="23"/>
      <c r="N18" s="22"/>
      <c r="O18" s="23"/>
      <c r="P18" s="22"/>
      <c r="Q18" s="23">
        <v>2132</v>
      </c>
      <c r="R18" s="22">
        <v>17544480</v>
      </c>
      <c r="S18" s="15">
        <v>1800</v>
      </c>
      <c r="T18" s="15">
        <v>7523000</v>
      </c>
      <c r="U18" s="14"/>
      <c r="V18" s="15"/>
      <c r="W18" s="14"/>
      <c r="X18" s="15"/>
      <c r="Y18" s="14"/>
      <c r="Z18" s="15"/>
      <c r="AA18" s="14"/>
      <c r="AB18" s="15"/>
      <c r="AC18" s="15"/>
      <c r="AD18" s="15"/>
    </row>
    <row r="19" spans="1:30" x14ac:dyDescent="0.25">
      <c r="A19" s="37">
        <v>13</v>
      </c>
      <c r="B19" s="38">
        <v>14</v>
      </c>
      <c r="C19" s="7" t="s">
        <v>37</v>
      </c>
      <c r="D19" s="8" t="s">
        <v>38</v>
      </c>
      <c r="E19" s="24"/>
      <c r="F19" s="24"/>
      <c r="G19" s="22"/>
      <c r="H19" s="22"/>
      <c r="I19" s="30"/>
      <c r="J19" s="30"/>
      <c r="K19" s="86">
        <v>289</v>
      </c>
      <c r="L19" s="86">
        <v>5949000</v>
      </c>
      <c r="M19" s="23"/>
      <c r="N19" s="22"/>
      <c r="O19" s="23"/>
      <c r="P19" s="22"/>
      <c r="Q19" s="87">
        <v>5030</v>
      </c>
      <c r="R19" s="84">
        <v>48644000</v>
      </c>
      <c r="S19" s="15"/>
      <c r="T19" s="15"/>
      <c r="U19" s="14"/>
      <c r="V19" s="15"/>
      <c r="W19" s="14">
        <v>21183</v>
      </c>
      <c r="X19" s="15">
        <v>19728407</v>
      </c>
      <c r="Y19" s="14">
        <v>5576</v>
      </c>
      <c r="Z19" s="15">
        <v>3883946</v>
      </c>
      <c r="AA19" s="14">
        <v>2754</v>
      </c>
      <c r="AB19" s="15">
        <v>6907684</v>
      </c>
      <c r="AC19" s="15"/>
      <c r="AD19" s="15"/>
    </row>
    <row r="20" spans="1:30" x14ac:dyDescent="0.25">
      <c r="A20" s="37">
        <v>14</v>
      </c>
      <c r="B20" s="38">
        <v>15</v>
      </c>
      <c r="C20" s="7" t="s">
        <v>39</v>
      </c>
      <c r="D20" s="8" t="s">
        <v>40</v>
      </c>
      <c r="E20" s="24"/>
      <c r="F20" s="24"/>
      <c r="G20" s="24"/>
      <c r="H20" s="24"/>
      <c r="I20" s="29">
        <v>1155</v>
      </c>
      <c r="J20" s="29">
        <v>68441000</v>
      </c>
      <c r="K20" s="30">
        <v>2500</v>
      </c>
      <c r="L20" s="30">
        <v>111870000</v>
      </c>
      <c r="M20" s="23"/>
      <c r="N20" s="22"/>
      <c r="O20" s="23"/>
      <c r="P20" s="22"/>
      <c r="Q20" s="23">
        <v>418</v>
      </c>
      <c r="R20" s="22">
        <v>4675000</v>
      </c>
      <c r="S20" s="15"/>
      <c r="T20" s="15"/>
      <c r="U20" s="14"/>
      <c r="V20" s="15"/>
      <c r="W20" s="14"/>
      <c r="X20" s="15"/>
      <c r="Y20" s="14"/>
      <c r="Z20" s="15"/>
      <c r="AA20" s="14"/>
      <c r="AB20" s="15"/>
      <c r="AC20" s="15"/>
      <c r="AD20" s="15"/>
    </row>
    <row r="21" spans="1:30" x14ac:dyDescent="0.25">
      <c r="A21" s="37">
        <v>15</v>
      </c>
      <c r="B21" s="38">
        <v>16</v>
      </c>
      <c r="C21" s="7" t="s">
        <v>41</v>
      </c>
      <c r="D21" s="8" t="s">
        <v>42</v>
      </c>
      <c r="E21" s="24"/>
      <c r="F21" s="24"/>
      <c r="G21" s="22"/>
      <c r="H21" s="22"/>
      <c r="I21" s="30">
        <v>2554</v>
      </c>
      <c r="J21" s="30">
        <v>70425000</v>
      </c>
      <c r="K21" s="30">
        <v>4050</v>
      </c>
      <c r="L21" s="30">
        <v>83346000</v>
      </c>
      <c r="M21" s="23"/>
      <c r="N21" s="22"/>
      <c r="O21" s="23"/>
      <c r="P21" s="22"/>
      <c r="Q21" s="87">
        <v>5648</v>
      </c>
      <c r="R21" s="84">
        <v>55315369</v>
      </c>
      <c r="S21" s="15">
        <v>575</v>
      </c>
      <c r="T21" s="15">
        <v>454000</v>
      </c>
      <c r="U21" s="112">
        <v>7344</v>
      </c>
      <c r="V21" s="88">
        <v>4696625</v>
      </c>
      <c r="W21" s="14">
        <v>13699</v>
      </c>
      <c r="X21" s="15">
        <v>13456885</v>
      </c>
      <c r="Y21" s="14">
        <v>3596</v>
      </c>
      <c r="Z21" s="15">
        <v>2505015</v>
      </c>
      <c r="AA21" s="14">
        <v>59761</v>
      </c>
      <c r="AB21" s="15">
        <v>82716271</v>
      </c>
      <c r="AC21" s="15"/>
      <c r="AD21" s="15"/>
    </row>
    <row r="22" spans="1:30" x14ac:dyDescent="0.25">
      <c r="A22" s="37">
        <v>16</v>
      </c>
      <c r="B22" s="38">
        <v>17</v>
      </c>
      <c r="C22" s="7" t="s">
        <v>43</v>
      </c>
      <c r="D22" s="8" t="s">
        <v>44</v>
      </c>
      <c r="E22" s="24"/>
      <c r="F22" s="24"/>
      <c r="G22" s="22"/>
      <c r="H22" s="22"/>
      <c r="I22" s="30">
        <v>525</v>
      </c>
      <c r="J22" s="30">
        <v>11686000</v>
      </c>
      <c r="K22" s="30">
        <v>2930</v>
      </c>
      <c r="L22" s="30">
        <v>65154000</v>
      </c>
      <c r="M22" s="23"/>
      <c r="N22" s="22"/>
      <c r="O22" s="23"/>
      <c r="P22" s="22"/>
      <c r="Q22" s="87">
        <v>4350</v>
      </c>
      <c r="R22" s="84">
        <v>38960369</v>
      </c>
      <c r="S22" s="15"/>
      <c r="T22" s="15"/>
      <c r="U22" s="14"/>
      <c r="V22" s="15"/>
      <c r="W22" s="14">
        <v>16240</v>
      </c>
      <c r="X22" s="15">
        <v>15857964</v>
      </c>
      <c r="Y22" s="14">
        <v>4252</v>
      </c>
      <c r="Z22" s="15">
        <v>2961247</v>
      </c>
      <c r="AA22" s="14">
        <v>33365</v>
      </c>
      <c r="AB22" s="15">
        <v>48362097</v>
      </c>
      <c r="AC22" s="15"/>
      <c r="AD22" s="15"/>
    </row>
    <row r="23" spans="1:30" x14ac:dyDescent="0.25">
      <c r="A23" s="37">
        <v>17</v>
      </c>
      <c r="B23" s="38">
        <v>18</v>
      </c>
      <c r="C23" s="7" t="s">
        <v>45</v>
      </c>
      <c r="D23" s="8" t="s">
        <v>46</v>
      </c>
      <c r="E23" s="24"/>
      <c r="F23" s="24"/>
      <c r="G23" s="22"/>
      <c r="H23" s="22"/>
      <c r="I23" s="30">
        <v>5090</v>
      </c>
      <c r="J23" s="30">
        <v>78868000</v>
      </c>
      <c r="K23" s="30">
        <v>6152</v>
      </c>
      <c r="L23" s="30">
        <v>94440000</v>
      </c>
      <c r="M23" s="23"/>
      <c r="N23" s="22"/>
      <c r="O23" s="23"/>
      <c r="P23" s="22"/>
      <c r="Q23" s="23">
        <v>620</v>
      </c>
      <c r="R23" s="22">
        <v>5380000</v>
      </c>
      <c r="S23" s="15"/>
      <c r="T23" s="15"/>
      <c r="U23" s="14"/>
      <c r="V23" s="15"/>
      <c r="W23" s="14"/>
      <c r="X23" s="15"/>
      <c r="Y23" s="14"/>
      <c r="Z23" s="15"/>
      <c r="AA23" s="14"/>
      <c r="AB23" s="15"/>
      <c r="AC23" s="15"/>
      <c r="AD23" s="15"/>
    </row>
    <row r="24" spans="1:30" x14ac:dyDescent="0.25">
      <c r="A24" s="37">
        <v>18</v>
      </c>
      <c r="B24" s="38">
        <v>19</v>
      </c>
      <c r="C24" s="7" t="s">
        <v>47</v>
      </c>
      <c r="D24" s="8" t="s">
        <v>48</v>
      </c>
      <c r="E24" s="83">
        <v>33</v>
      </c>
      <c r="F24" s="83">
        <v>1544602</v>
      </c>
      <c r="G24" s="22"/>
      <c r="H24" s="22"/>
      <c r="I24" s="30">
        <v>720</v>
      </c>
      <c r="J24" s="30">
        <v>25953000</v>
      </c>
      <c r="K24" s="22">
        <v>3300</v>
      </c>
      <c r="L24" s="22">
        <v>80383000</v>
      </c>
      <c r="M24" s="23">
        <v>1050</v>
      </c>
      <c r="N24" s="22">
        <v>21752770</v>
      </c>
      <c r="O24" s="87">
        <v>100</v>
      </c>
      <c r="P24" s="84">
        <v>3649545</v>
      </c>
      <c r="Q24" s="87">
        <v>4061</v>
      </c>
      <c r="R24" s="84">
        <v>39124847</v>
      </c>
      <c r="S24" s="15">
        <v>580</v>
      </c>
      <c r="T24" s="15">
        <v>639000</v>
      </c>
      <c r="U24" s="14">
        <v>7500</v>
      </c>
      <c r="V24" s="15">
        <v>6063600</v>
      </c>
      <c r="W24" s="14">
        <v>468</v>
      </c>
      <c r="X24" s="15">
        <v>401910</v>
      </c>
      <c r="Y24" s="14">
        <v>128</v>
      </c>
      <c r="Z24" s="15">
        <v>89967</v>
      </c>
      <c r="AA24" s="14">
        <v>79616</v>
      </c>
      <c r="AB24" s="15">
        <v>111179765</v>
      </c>
      <c r="AC24" s="15"/>
      <c r="AD24" s="15"/>
    </row>
    <row r="25" spans="1:30" ht="15.75" customHeight="1" x14ac:dyDescent="0.25">
      <c r="A25" s="37">
        <v>19</v>
      </c>
      <c r="B25" s="38">
        <v>20</v>
      </c>
      <c r="C25" s="7" t="s">
        <v>49</v>
      </c>
      <c r="D25" s="8" t="s">
        <v>50</v>
      </c>
      <c r="E25" s="24"/>
      <c r="F25" s="24"/>
      <c r="G25" s="84">
        <v>3780</v>
      </c>
      <c r="H25" s="84">
        <v>117157861</v>
      </c>
      <c r="I25" s="30">
        <v>1185</v>
      </c>
      <c r="J25" s="30">
        <v>39064000</v>
      </c>
      <c r="K25" s="22">
        <v>4870</v>
      </c>
      <c r="L25" s="22">
        <v>130961000</v>
      </c>
      <c r="M25" s="23"/>
      <c r="N25" s="22"/>
      <c r="O25" s="23"/>
      <c r="P25" s="22"/>
      <c r="Q25" s="23">
        <v>1463</v>
      </c>
      <c r="R25" s="22">
        <v>13133000</v>
      </c>
      <c r="S25" s="15"/>
      <c r="T25" s="15"/>
      <c r="U25" s="14"/>
      <c r="V25" s="15"/>
      <c r="W25" s="14"/>
      <c r="X25" s="15"/>
      <c r="Y25" s="14"/>
      <c r="Z25" s="15"/>
      <c r="AA25" s="14"/>
      <c r="AB25" s="15"/>
      <c r="AC25" s="15"/>
      <c r="AD25" s="15"/>
    </row>
    <row r="26" spans="1:30" ht="22.5" x14ac:dyDescent="0.25">
      <c r="A26" s="37">
        <v>20</v>
      </c>
      <c r="B26" s="38">
        <v>21</v>
      </c>
      <c r="C26" s="7" t="s">
        <v>51</v>
      </c>
      <c r="D26" s="8" t="s">
        <v>52</v>
      </c>
      <c r="E26" s="24"/>
      <c r="F26" s="24"/>
      <c r="G26" s="22"/>
      <c r="H26" s="22"/>
      <c r="I26" s="86">
        <v>1039</v>
      </c>
      <c r="J26" s="86">
        <v>50995000</v>
      </c>
      <c r="K26" s="22">
        <v>13000</v>
      </c>
      <c r="L26" s="22">
        <v>437600000</v>
      </c>
      <c r="M26" s="23">
        <v>80</v>
      </c>
      <c r="N26" s="22">
        <v>494750</v>
      </c>
      <c r="O26" s="23"/>
      <c r="P26" s="22"/>
      <c r="Q26" s="87">
        <v>5626</v>
      </c>
      <c r="R26" s="84">
        <v>52608369</v>
      </c>
      <c r="S26" s="15"/>
      <c r="T26" s="15"/>
      <c r="U26" s="112">
        <v>7344</v>
      </c>
      <c r="V26" s="88">
        <v>4696625</v>
      </c>
      <c r="W26" s="14">
        <v>24053</v>
      </c>
      <c r="X26" s="15">
        <v>23316244</v>
      </c>
      <c r="Y26" s="14">
        <v>6308</v>
      </c>
      <c r="Z26" s="15">
        <v>4393050</v>
      </c>
      <c r="AA26" s="14">
        <v>34795</v>
      </c>
      <c r="AB26" s="15">
        <v>45767250</v>
      </c>
      <c r="AC26" s="15"/>
      <c r="AD26" s="15"/>
    </row>
    <row r="27" spans="1:30" ht="22.5" x14ac:dyDescent="0.25">
      <c r="A27" s="37">
        <v>21</v>
      </c>
      <c r="B27" s="38">
        <v>22</v>
      </c>
      <c r="C27" s="7" t="s">
        <v>53</v>
      </c>
      <c r="D27" s="8" t="s">
        <v>54</v>
      </c>
      <c r="E27" s="24">
        <v>1897</v>
      </c>
      <c r="F27" s="24">
        <v>87796000</v>
      </c>
      <c r="G27" s="22"/>
      <c r="H27" s="22"/>
      <c r="I27" s="30"/>
      <c r="J27" s="30"/>
      <c r="K27" s="22"/>
      <c r="L27" s="22"/>
      <c r="M27" s="23">
        <v>100</v>
      </c>
      <c r="N27" s="22">
        <v>1491560</v>
      </c>
      <c r="O27" s="23"/>
      <c r="P27" s="22"/>
      <c r="Q27" s="23"/>
      <c r="R27" s="22"/>
      <c r="S27" s="88">
        <v>2176</v>
      </c>
      <c r="T27" s="88">
        <v>12489224</v>
      </c>
      <c r="U27" s="14"/>
      <c r="V27" s="15"/>
      <c r="W27" s="14"/>
      <c r="X27" s="15"/>
      <c r="Y27" s="14"/>
      <c r="Z27" s="15"/>
      <c r="AA27" s="14"/>
      <c r="AB27" s="15"/>
      <c r="AC27" s="15"/>
      <c r="AD27" s="15"/>
    </row>
    <row r="28" spans="1:30" x14ac:dyDescent="0.25">
      <c r="A28" s="37">
        <v>22</v>
      </c>
      <c r="B28" s="38">
        <v>24</v>
      </c>
      <c r="C28" s="7" t="s">
        <v>55</v>
      </c>
      <c r="D28" s="8" t="s">
        <v>56</v>
      </c>
      <c r="E28" s="22"/>
      <c r="F28" s="22"/>
      <c r="G28" s="22"/>
      <c r="H28" s="22"/>
      <c r="I28" s="29"/>
      <c r="J28" s="29"/>
      <c r="K28" s="24"/>
      <c r="L28" s="27"/>
      <c r="M28" s="23"/>
      <c r="N28" s="22"/>
      <c r="O28" s="23"/>
      <c r="P28" s="22"/>
      <c r="Q28" s="23"/>
      <c r="R28" s="22"/>
      <c r="S28" s="15"/>
      <c r="T28" s="15"/>
      <c r="U28" s="14"/>
      <c r="V28" s="15"/>
      <c r="W28" s="14"/>
      <c r="X28" s="15"/>
      <c r="Y28" s="14"/>
      <c r="Z28" s="15"/>
      <c r="AA28" s="14"/>
      <c r="AB28" s="15"/>
      <c r="AC28" s="15"/>
      <c r="AD28" s="15"/>
    </row>
    <row r="29" spans="1:30" ht="22.5" x14ac:dyDescent="0.25">
      <c r="A29" s="37">
        <v>23</v>
      </c>
      <c r="B29" s="38">
        <v>25</v>
      </c>
      <c r="C29" s="7" t="s">
        <v>57</v>
      </c>
      <c r="D29" s="8" t="s">
        <v>58</v>
      </c>
      <c r="E29" s="24"/>
      <c r="F29" s="24"/>
      <c r="G29" s="24"/>
      <c r="H29" s="24"/>
      <c r="I29" s="29"/>
      <c r="J29" s="29"/>
      <c r="K29" s="24"/>
      <c r="L29" s="24"/>
      <c r="M29" s="23"/>
      <c r="N29" s="22"/>
      <c r="O29" s="23"/>
      <c r="P29" s="22"/>
      <c r="Q29" s="23"/>
      <c r="R29" s="22"/>
      <c r="S29" s="15"/>
      <c r="T29" s="15"/>
      <c r="U29" s="112">
        <v>7797</v>
      </c>
      <c r="V29" s="88">
        <v>5296625</v>
      </c>
      <c r="W29" s="14"/>
      <c r="X29" s="15"/>
      <c r="Y29" s="14"/>
      <c r="Z29" s="15"/>
      <c r="AA29" s="14"/>
      <c r="AB29" s="15"/>
      <c r="AC29" s="15"/>
      <c r="AD29" s="15"/>
    </row>
    <row r="30" spans="1:30" ht="22.5" x14ac:dyDescent="0.25">
      <c r="A30" s="37">
        <v>24</v>
      </c>
      <c r="B30" s="38">
        <v>26</v>
      </c>
      <c r="C30" s="7" t="s">
        <v>59</v>
      </c>
      <c r="D30" s="8" t="s">
        <v>60</v>
      </c>
      <c r="E30" s="24"/>
      <c r="F30" s="24"/>
      <c r="G30" s="24"/>
      <c r="H30" s="24"/>
      <c r="I30" s="29"/>
      <c r="J30" s="29"/>
      <c r="K30" s="24"/>
      <c r="L30" s="24"/>
      <c r="M30" s="23"/>
      <c r="N30" s="22"/>
      <c r="O30" s="23"/>
      <c r="P30" s="22"/>
      <c r="Q30" s="23"/>
      <c r="R30" s="22"/>
      <c r="S30" s="15"/>
      <c r="T30" s="15"/>
      <c r="U30" s="14"/>
      <c r="V30" s="15"/>
      <c r="W30" s="14"/>
      <c r="X30" s="15"/>
      <c r="Y30" s="14"/>
      <c r="Z30" s="15"/>
      <c r="AA30" s="14"/>
      <c r="AB30" s="15"/>
      <c r="AC30" s="15">
        <v>189575</v>
      </c>
      <c r="AD30" s="15">
        <v>431860098</v>
      </c>
    </row>
    <row r="31" spans="1:30" x14ac:dyDescent="0.25">
      <c r="A31" s="37">
        <v>25</v>
      </c>
      <c r="B31" s="38">
        <v>27</v>
      </c>
      <c r="C31" s="7" t="s">
        <v>61</v>
      </c>
      <c r="D31" s="8" t="s">
        <v>62</v>
      </c>
      <c r="E31" s="28"/>
      <c r="F31" s="28"/>
      <c r="G31" s="28"/>
      <c r="H31" s="28"/>
      <c r="I31" s="29">
        <v>190</v>
      </c>
      <c r="J31" s="29">
        <v>5552000</v>
      </c>
      <c r="K31" s="83">
        <v>3345</v>
      </c>
      <c r="L31" s="83">
        <v>85637000</v>
      </c>
      <c r="M31" s="23"/>
      <c r="N31" s="22"/>
      <c r="O31" s="23"/>
      <c r="P31" s="22"/>
      <c r="Q31" s="23">
        <v>3493</v>
      </c>
      <c r="R31" s="22">
        <v>30818000</v>
      </c>
      <c r="S31" s="15"/>
      <c r="T31" s="15"/>
      <c r="U31" s="113">
        <v>7344</v>
      </c>
      <c r="V31" s="113">
        <v>4696625</v>
      </c>
      <c r="W31" s="14">
        <v>11552</v>
      </c>
      <c r="X31" s="15">
        <v>11325893</v>
      </c>
      <c r="Y31" s="14">
        <v>3037</v>
      </c>
      <c r="Z31" s="15">
        <v>2115299</v>
      </c>
      <c r="AA31" s="14">
        <v>14646</v>
      </c>
      <c r="AB31" s="15">
        <v>21703193</v>
      </c>
      <c r="AC31" s="15"/>
      <c r="AD31" s="15"/>
    </row>
    <row r="32" spans="1:30" x14ac:dyDescent="0.25">
      <c r="A32" s="37">
        <v>26</v>
      </c>
      <c r="B32" s="38">
        <v>28</v>
      </c>
      <c r="C32" s="7" t="s">
        <v>63</v>
      </c>
      <c r="D32" s="8" t="s">
        <v>64</v>
      </c>
      <c r="E32" s="24"/>
      <c r="F32" s="24"/>
      <c r="G32" s="22"/>
      <c r="H32" s="22"/>
      <c r="I32" s="105">
        <v>579</v>
      </c>
      <c r="J32" s="105">
        <v>17901000</v>
      </c>
      <c r="K32" s="22">
        <v>5340</v>
      </c>
      <c r="L32" s="22">
        <v>138570000</v>
      </c>
      <c r="M32" s="23"/>
      <c r="N32" s="22"/>
      <c r="O32" s="23"/>
      <c r="P32" s="22"/>
      <c r="Q32" s="23">
        <v>1583</v>
      </c>
      <c r="R32" s="22">
        <v>13904000</v>
      </c>
      <c r="S32" s="15"/>
      <c r="T32" s="15"/>
      <c r="U32" s="14"/>
      <c r="V32" s="15"/>
      <c r="W32" s="14">
        <v>5058</v>
      </c>
      <c r="X32" s="15">
        <v>4881969</v>
      </c>
      <c r="Y32" s="14">
        <v>1329</v>
      </c>
      <c r="Z32" s="15">
        <v>926109</v>
      </c>
      <c r="AA32" s="14"/>
      <c r="AB32" s="15"/>
      <c r="AC32" s="15"/>
      <c r="AD32" s="15"/>
    </row>
    <row r="33" spans="1:30" x14ac:dyDescent="0.25">
      <c r="A33" s="37">
        <v>27</v>
      </c>
      <c r="B33" s="38">
        <v>29</v>
      </c>
      <c r="C33" s="7" t="s">
        <v>65</v>
      </c>
      <c r="D33" s="8" t="s">
        <v>66</v>
      </c>
      <c r="E33" s="24"/>
      <c r="F33" s="24"/>
      <c r="G33" s="84">
        <v>3200</v>
      </c>
      <c r="H33" s="84">
        <v>98713995</v>
      </c>
      <c r="I33" s="30">
        <v>648</v>
      </c>
      <c r="J33" s="30">
        <v>22774000</v>
      </c>
      <c r="K33" s="22">
        <v>3700</v>
      </c>
      <c r="L33" s="22">
        <v>85100000</v>
      </c>
      <c r="M33" s="23"/>
      <c r="N33" s="22"/>
      <c r="O33" s="23"/>
      <c r="P33" s="22"/>
      <c r="Q33" s="23">
        <v>2480</v>
      </c>
      <c r="R33" s="22">
        <v>20889000</v>
      </c>
      <c r="S33" s="15"/>
      <c r="T33" s="15"/>
      <c r="U33" s="14"/>
      <c r="V33" s="15"/>
      <c r="W33" s="14">
        <v>10557</v>
      </c>
      <c r="X33" s="15">
        <v>10402191</v>
      </c>
      <c r="Y33" s="14">
        <v>2773</v>
      </c>
      <c r="Z33" s="15">
        <v>1931100</v>
      </c>
      <c r="AA33" s="14"/>
      <c r="AB33" s="15"/>
      <c r="AC33" s="15"/>
      <c r="AD33" s="15"/>
    </row>
    <row r="34" spans="1:30" x14ac:dyDescent="0.25">
      <c r="A34" s="37">
        <v>28</v>
      </c>
      <c r="B34" s="38">
        <v>30</v>
      </c>
      <c r="C34" s="7" t="s">
        <v>67</v>
      </c>
      <c r="D34" s="8" t="s">
        <v>68</v>
      </c>
      <c r="E34" s="24"/>
      <c r="F34" s="24"/>
      <c r="G34" s="22"/>
      <c r="H34" s="22"/>
      <c r="I34" s="30">
        <f>651+12+33</f>
        <v>696</v>
      </c>
      <c r="J34" s="30">
        <f>20194000+773000+3032300</f>
        <v>23999300</v>
      </c>
      <c r="K34" s="22">
        <v>5500</v>
      </c>
      <c r="L34" s="22">
        <v>194403000</v>
      </c>
      <c r="M34" s="23"/>
      <c r="N34" s="22"/>
      <c r="O34" s="23"/>
      <c r="P34" s="22"/>
      <c r="Q34" s="23">
        <v>2256</v>
      </c>
      <c r="R34" s="22">
        <v>20042000</v>
      </c>
      <c r="S34" s="15"/>
      <c r="T34" s="15"/>
      <c r="U34" s="14"/>
      <c r="V34" s="15"/>
      <c r="W34" s="14">
        <v>9347</v>
      </c>
      <c r="X34" s="15">
        <v>9005738</v>
      </c>
      <c r="Y34" s="14">
        <v>2450</v>
      </c>
      <c r="Z34" s="15">
        <v>1705968</v>
      </c>
      <c r="AA34" s="14"/>
      <c r="AB34" s="15"/>
      <c r="AC34" s="15"/>
      <c r="AD34" s="15"/>
    </row>
    <row r="35" spans="1:30" x14ac:dyDescent="0.25">
      <c r="A35" s="37">
        <v>29</v>
      </c>
      <c r="B35" s="38">
        <v>31</v>
      </c>
      <c r="C35" s="7" t="s">
        <v>69</v>
      </c>
      <c r="D35" s="8" t="s">
        <v>70</v>
      </c>
      <c r="E35" s="24"/>
      <c r="F35" s="24"/>
      <c r="G35" s="22"/>
      <c r="H35" s="22"/>
      <c r="I35" s="30">
        <v>1424</v>
      </c>
      <c r="J35" s="30">
        <v>39373000</v>
      </c>
      <c r="K35" s="22">
        <v>4276</v>
      </c>
      <c r="L35" s="22">
        <v>74489000</v>
      </c>
      <c r="M35" s="23"/>
      <c r="N35" s="22"/>
      <c r="O35" s="23"/>
      <c r="P35" s="22"/>
      <c r="Q35" s="87">
        <v>2360</v>
      </c>
      <c r="R35" s="84">
        <v>27372919</v>
      </c>
      <c r="S35" s="15">
        <v>1200</v>
      </c>
      <c r="T35" s="15">
        <v>993000</v>
      </c>
      <c r="U35" s="14"/>
      <c r="V35" s="15"/>
      <c r="W35" s="14"/>
      <c r="X35" s="15"/>
      <c r="Y35" s="14"/>
      <c r="Z35" s="15"/>
      <c r="AA35" s="14">
        <v>32164</v>
      </c>
      <c r="AB35" s="15">
        <v>53937220</v>
      </c>
      <c r="AC35" s="15"/>
      <c r="AD35" s="15"/>
    </row>
    <row r="36" spans="1:30" x14ac:dyDescent="0.25">
      <c r="A36" s="37">
        <v>30</v>
      </c>
      <c r="B36" s="38">
        <v>33</v>
      </c>
      <c r="C36" s="7" t="s">
        <v>71</v>
      </c>
      <c r="D36" s="8" t="s">
        <v>72</v>
      </c>
      <c r="E36" s="24"/>
      <c r="F36" s="24"/>
      <c r="G36" s="22"/>
      <c r="H36" s="22"/>
      <c r="I36" s="30"/>
      <c r="J36" s="30"/>
      <c r="K36" s="22"/>
      <c r="L36" s="22"/>
      <c r="M36" s="23"/>
      <c r="N36" s="22"/>
      <c r="O36" s="23"/>
      <c r="P36" s="22"/>
      <c r="Q36" s="23"/>
      <c r="R36" s="22"/>
      <c r="S36" s="15"/>
      <c r="T36" s="15"/>
      <c r="U36" s="14"/>
      <c r="V36" s="15"/>
      <c r="W36" s="14"/>
      <c r="X36" s="15"/>
      <c r="Y36" s="14"/>
      <c r="Z36" s="15"/>
      <c r="AA36" s="14"/>
      <c r="AB36" s="15"/>
      <c r="AC36" s="15"/>
      <c r="AD36" s="15"/>
    </row>
    <row r="37" spans="1:30" ht="22.5" x14ac:dyDescent="0.25">
      <c r="A37" s="37">
        <v>31</v>
      </c>
      <c r="B37" s="38">
        <v>34</v>
      </c>
      <c r="C37" s="7" t="s">
        <v>73</v>
      </c>
      <c r="D37" s="8" t="s">
        <v>74</v>
      </c>
      <c r="E37" s="24"/>
      <c r="F37" s="24"/>
      <c r="G37" s="24"/>
      <c r="H37" s="24"/>
      <c r="I37" s="29"/>
      <c r="J37" s="29"/>
      <c r="K37" s="24"/>
      <c r="L37" s="24"/>
      <c r="M37" s="23"/>
      <c r="N37" s="22"/>
      <c r="O37" s="23"/>
      <c r="P37" s="22"/>
      <c r="Q37" s="23"/>
      <c r="R37" s="22"/>
      <c r="S37" s="15"/>
      <c r="T37" s="15"/>
      <c r="U37" s="14"/>
      <c r="V37" s="15"/>
      <c r="W37" s="14"/>
      <c r="X37" s="15"/>
      <c r="Y37" s="14"/>
      <c r="Z37" s="15"/>
      <c r="AA37" s="14"/>
      <c r="AB37" s="15"/>
      <c r="AC37" s="15">
        <v>69289</v>
      </c>
      <c r="AD37" s="15">
        <v>163055614</v>
      </c>
    </row>
    <row r="38" spans="1:30" ht="22.5" x14ac:dyDescent="0.25">
      <c r="A38" s="37">
        <v>32</v>
      </c>
      <c r="B38" s="38">
        <v>35</v>
      </c>
      <c r="C38" s="7" t="s">
        <v>75</v>
      </c>
      <c r="D38" s="8" t="s">
        <v>76</v>
      </c>
      <c r="E38" s="24"/>
      <c r="F38" s="24"/>
      <c r="G38" s="83">
        <v>1000</v>
      </c>
      <c r="H38" s="83">
        <v>28250192</v>
      </c>
      <c r="I38" s="102">
        <v>1211</v>
      </c>
      <c r="J38" s="102">
        <v>58525132</v>
      </c>
      <c r="K38" s="24">
        <v>9006</v>
      </c>
      <c r="L38" s="24">
        <v>236647000</v>
      </c>
      <c r="M38" s="23"/>
      <c r="N38" s="22"/>
      <c r="O38" s="23"/>
      <c r="P38" s="22"/>
      <c r="Q38" s="23">
        <v>4570</v>
      </c>
      <c r="R38" s="22">
        <v>40261000</v>
      </c>
      <c r="S38" s="88">
        <v>486</v>
      </c>
      <c r="T38" s="88">
        <v>37225400</v>
      </c>
      <c r="U38" s="112">
        <v>7344</v>
      </c>
      <c r="V38" s="88">
        <v>4696625</v>
      </c>
      <c r="W38" s="14">
        <v>18201</v>
      </c>
      <c r="X38" s="15">
        <v>17682236</v>
      </c>
      <c r="Y38" s="14">
        <v>4778</v>
      </c>
      <c r="Z38" s="15">
        <v>3326660</v>
      </c>
      <c r="AA38" s="14">
        <v>31</v>
      </c>
      <c r="AB38" s="15">
        <v>64077</v>
      </c>
      <c r="AC38" s="15">
        <v>29170</v>
      </c>
      <c r="AD38" s="15">
        <v>68645112</v>
      </c>
    </row>
    <row r="39" spans="1:30" x14ac:dyDescent="0.25">
      <c r="A39" s="37">
        <v>33</v>
      </c>
      <c r="B39" s="38">
        <v>37</v>
      </c>
      <c r="C39" s="7" t="s">
        <v>77</v>
      </c>
      <c r="D39" s="8" t="s">
        <v>78</v>
      </c>
      <c r="E39" s="24"/>
      <c r="F39" s="24"/>
      <c r="G39" s="24"/>
      <c r="H39" s="24"/>
      <c r="I39" s="29"/>
      <c r="J39" s="29"/>
      <c r="K39" s="24">
        <v>1350</v>
      </c>
      <c r="L39" s="24">
        <v>29521000</v>
      </c>
      <c r="M39" s="23"/>
      <c r="N39" s="22"/>
      <c r="O39" s="23"/>
      <c r="P39" s="22"/>
      <c r="Q39" s="23">
        <v>1311</v>
      </c>
      <c r="R39" s="22">
        <v>13228000</v>
      </c>
      <c r="S39" s="15"/>
      <c r="T39" s="15"/>
      <c r="U39" s="14"/>
      <c r="V39" s="15"/>
      <c r="W39" s="14"/>
      <c r="X39" s="15"/>
      <c r="Y39" s="14"/>
      <c r="Z39" s="15"/>
      <c r="AA39" s="14">
        <v>27044</v>
      </c>
      <c r="AB39" s="15">
        <v>40150498</v>
      </c>
      <c r="AC39" s="15"/>
      <c r="AD39" s="15"/>
    </row>
    <row r="40" spans="1:30" ht="22.5" x14ac:dyDescent="0.25">
      <c r="A40" s="37">
        <v>34</v>
      </c>
      <c r="B40" s="38">
        <v>38</v>
      </c>
      <c r="C40" s="7" t="s">
        <v>79</v>
      </c>
      <c r="D40" s="8" t="s">
        <v>80</v>
      </c>
      <c r="E40" s="25"/>
      <c r="F40" s="25"/>
      <c r="G40" s="26"/>
      <c r="H40" s="26"/>
      <c r="I40" s="30"/>
      <c r="J40" s="30"/>
      <c r="K40" s="22"/>
      <c r="L40" s="22"/>
      <c r="M40" s="23"/>
      <c r="N40" s="22"/>
      <c r="O40" s="23"/>
      <c r="P40" s="22"/>
      <c r="Q40" s="23"/>
      <c r="R40" s="22"/>
      <c r="S40" s="15"/>
      <c r="T40" s="15"/>
      <c r="U40" s="14"/>
      <c r="V40" s="15"/>
      <c r="W40" s="14"/>
      <c r="X40" s="15"/>
      <c r="Y40" s="14"/>
      <c r="Z40" s="15"/>
      <c r="AA40" s="14"/>
      <c r="AB40" s="15"/>
      <c r="AC40" s="15"/>
      <c r="AD40" s="15"/>
    </row>
    <row r="41" spans="1:30" x14ac:dyDescent="0.25">
      <c r="A41" s="37">
        <v>35</v>
      </c>
      <c r="B41" s="38">
        <v>40</v>
      </c>
      <c r="C41" s="7" t="s">
        <v>81</v>
      </c>
      <c r="D41" s="8" t="s">
        <v>82</v>
      </c>
      <c r="E41" s="24"/>
      <c r="F41" s="24"/>
      <c r="G41" s="24"/>
      <c r="H41" s="24"/>
      <c r="I41" s="29"/>
      <c r="J41" s="29"/>
      <c r="K41" s="22">
        <v>2634</v>
      </c>
      <c r="L41" s="22">
        <v>60618000</v>
      </c>
      <c r="M41" s="23"/>
      <c r="N41" s="22"/>
      <c r="O41" s="23"/>
      <c r="P41" s="22"/>
      <c r="Q41" s="23">
        <v>1637</v>
      </c>
      <c r="R41" s="30">
        <v>14904000</v>
      </c>
      <c r="S41" s="88">
        <v>148</v>
      </c>
      <c r="T41" s="88">
        <v>11812719</v>
      </c>
      <c r="U41" s="14"/>
      <c r="V41" s="15"/>
      <c r="W41" s="14">
        <v>5106</v>
      </c>
      <c r="X41" s="15">
        <v>5000217</v>
      </c>
      <c r="Y41" s="14">
        <v>1338</v>
      </c>
      <c r="Z41" s="15">
        <v>931652</v>
      </c>
      <c r="AA41" s="14">
        <v>7197</v>
      </c>
      <c r="AB41" s="15">
        <v>10695182</v>
      </c>
      <c r="AC41" s="15">
        <v>8099</v>
      </c>
      <c r="AD41" s="15">
        <v>19876994</v>
      </c>
    </row>
    <row r="42" spans="1:30" x14ac:dyDescent="0.25">
      <c r="A42" s="37">
        <v>36</v>
      </c>
      <c r="B42" s="38">
        <v>43</v>
      </c>
      <c r="C42" s="7" t="s">
        <v>83</v>
      </c>
      <c r="D42" s="8" t="s">
        <v>84</v>
      </c>
      <c r="E42" s="24"/>
      <c r="F42" s="24"/>
      <c r="G42" s="83">
        <v>640</v>
      </c>
      <c r="H42" s="83">
        <v>18069090</v>
      </c>
      <c r="I42" s="29">
        <f>1090+85</f>
        <v>1175</v>
      </c>
      <c r="J42" s="29">
        <f>24597000+9676000</f>
        <v>34273000</v>
      </c>
      <c r="K42" s="24">
        <v>4106</v>
      </c>
      <c r="L42" s="24">
        <v>85774000</v>
      </c>
      <c r="M42" s="23"/>
      <c r="N42" s="22"/>
      <c r="O42" s="23">
        <f>57+265</f>
        <v>322</v>
      </c>
      <c r="P42" s="22">
        <f>1392277+30563000</f>
        <v>31955277</v>
      </c>
      <c r="Q42" s="87">
        <v>1931</v>
      </c>
      <c r="R42" s="84">
        <v>20692737</v>
      </c>
      <c r="S42" s="88">
        <v>488</v>
      </c>
      <c r="T42" s="88">
        <v>12748000</v>
      </c>
      <c r="U42" s="14"/>
      <c r="V42" s="15"/>
      <c r="W42" s="14">
        <v>4939</v>
      </c>
      <c r="X42" s="15">
        <v>4761268</v>
      </c>
      <c r="Y42" s="14">
        <v>1299</v>
      </c>
      <c r="Z42" s="15">
        <v>904790</v>
      </c>
      <c r="AA42" s="14">
        <v>8854</v>
      </c>
      <c r="AB42" s="15">
        <v>12753086</v>
      </c>
      <c r="AC42" s="15">
        <v>8546</v>
      </c>
      <c r="AD42" s="15">
        <v>20110503</v>
      </c>
    </row>
    <row r="43" spans="1:30" x14ac:dyDescent="0.25">
      <c r="A43" s="37">
        <v>37</v>
      </c>
      <c r="B43" s="38">
        <v>45</v>
      </c>
      <c r="C43" s="7" t="s">
        <v>85</v>
      </c>
      <c r="D43" s="8" t="s">
        <v>86</v>
      </c>
      <c r="E43" s="29"/>
      <c r="F43" s="29"/>
      <c r="G43" s="29"/>
      <c r="H43" s="29"/>
      <c r="I43" s="29">
        <f>322+204</f>
        <v>526</v>
      </c>
      <c r="J43" s="29">
        <f>9758000+12886000</f>
        <v>22644000</v>
      </c>
      <c r="K43" s="22">
        <v>3084</v>
      </c>
      <c r="L43" s="22">
        <v>94043000</v>
      </c>
      <c r="M43" s="23"/>
      <c r="N43" s="22"/>
      <c r="O43" s="23"/>
      <c r="P43" s="22"/>
      <c r="Q43" s="23">
        <v>1996</v>
      </c>
      <c r="R43" s="22">
        <v>18009000</v>
      </c>
      <c r="S43" s="15"/>
      <c r="T43" s="15"/>
      <c r="U43" s="14"/>
      <c r="V43" s="15"/>
      <c r="W43" s="14">
        <v>7338</v>
      </c>
      <c r="X43" s="15">
        <v>7200646</v>
      </c>
      <c r="Y43" s="14">
        <v>1930</v>
      </c>
      <c r="Z43" s="15">
        <v>1343967</v>
      </c>
      <c r="AA43" s="14">
        <v>11014</v>
      </c>
      <c r="AB43" s="15">
        <v>16506324</v>
      </c>
      <c r="AC43" s="15">
        <v>12693</v>
      </c>
      <c r="AD43" s="15">
        <v>29869243</v>
      </c>
    </row>
    <row r="44" spans="1:30" x14ac:dyDescent="0.25">
      <c r="A44" s="37">
        <v>38</v>
      </c>
      <c r="B44" s="38">
        <v>46</v>
      </c>
      <c r="C44" s="7" t="s">
        <v>87</v>
      </c>
      <c r="D44" s="8" t="s">
        <v>88</v>
      </c>
      <c r="E44" s="24"/>
      <c r="F44" s="24"/>
      <c r="G44" s="22"/>
      <c r="H44" s="22"/>
      <c r="I44" s="30"/>
      <c r="J44" s="30"/>
      <c r="K44" s="22"/>
      <c r="L44" s="22"/>
      <c r="M44" s="23"/>
      <c r="N44" s="22"/>
      <c r="O44" s="23"/>
      <c r="P44" s="22"/>
      <c r="Q44" s="23"/>
      <c r="R44" s="22"/>
      <c r="S44" s="15"/>
      <c r="T44" s="15"/>
      <c r="U44" s="14"/>
      <c r="V44" s="15"/>
      <c r="W44" s="14"/>
      <c r="X44" s="15"/>
      <c r="Y44" s="14"/>
      <c r="Z44" s="15"/>
      <c r="AA44" s="14"/>
      <c r="AB44" s="15"/>
      <c r="AC44" s="15"/>
      <c r="AD44" s="15"/>
    </row>
    <row r="45" spans="1:30" ht="22.5" x14ac:dyDescent="0.25">
      <c r="A45" s="37">
        <v>39</v>
      </c>
      <c r="B45" s="38">
        <v>47</v>
      </c>
      <c r="C45" s="7" t="s">
        <v>89</v>
      </c>
      <c r="D45" s="8" t="s">
        <v>90</v>
      </c>
      <c r="E45" s="29">
        <v>381</v>
      </c>
      <c r="F45" s="29">
        <v>13676000</v>
      </c>
      <c r="G45" s="86">
        <v>1860</v>
      </c>
      <c r="H45" s="86">
        <v>57394437</v>
      </c>
      <c r="I45" s="86">
        <v>4186</v>
      </c>
      <c r="J45" s="86">
        <v>235759600</v>
      </c>
      <c r="K45" s="84">
        <v>12869</v>
      </c>
      <c r="L45" s="84">
        <v>324851000</v>
      </c>
      <c r="M45" s="111">
        <v>149</v>
      </c>
      <c r="N45" s="106">
        <v>3015110</v>
      </c>
      <c r="O45" s="23">
        <v>854</v>
      </c>
      <c r="P45" s="22">
        <v>97419600</v>
      </c>
      <c r="Q45" s="87">
        <v>6661</v>
      </c>
      <c r="R45" s="84">
        <v>63304547</v>
      </c>
      <c r="S45" s="88">
        <v>2214</v>
      </c>
      <c r="T45" s="88">
        <v>67269435</v>
      </c>
      <c r="U45" s="112">
        <v>14844</v>
      </c>
      <c r="V45" s="88">
        <v>10760225</v>
      </c>
      <c r="W45" s="14">
        <v>20053</v>
      </c>
      <c r="X45" s="15">
        <v>19402266</v>
      </c>
      <c r="Y45" s="14">
        <v>5265</v>
      </c>
      <c r="Z45" s="15">
        <v>3667768</v>
      </c>
      <c r="AA45" s="14">
        <v>35344</v>
      </c>
      <c r="AB45" s="15">
        <v>52676461</v>
      </c>
      <c r="AC45" s="15">
        <v>36920</v>
      </c>
      <c r="AD45" s="15">
        <v>84931363</v>
      </c>
    </row>
    <row r="46" spans="1:30" x14ac:dyDescent="0.25">
      <c r="A46" s="37">
        <v>40</v>
      </c>
      <c r="B46" s="38">
        <v>50</v>
      </c>
      <c r="C46" s="7" t="s">
        <v>91</v>
      </c>
      <c r="D46" s="8" t="s">
        <v>92</v>
      </c>
      <c r="E46" s="24"/>
      <c r="F46" s="24"/>
      <c r="G46" s="83">
        <v>70</v>
      </c>
      <c r="H46" s="83">
        <v>1696840</v>
      </c>
      <c r="I46" s="29">
        <v>73</v>
      </c>
      <c r="J46" s="29">
        <v>4645000</v>
      </c>
      <c r="K46" s="24">
        <v>3032</v>
      </c>
      <c r="L46" s="24">
        <v>75461000</v>
      </c>
      <c r="M46" s="23"/>
      <c r="N46" s="22"/>
      <c r="O46" s="23"/>
      <c r="P46" s="22"/>
      <c r="Q46" s="87">
        <v>1402</v>
      </c>
      <c r="R46" s="84">
        <v>13999566</v>
      </c>
      <c r="S46" s="15"/>
      <c r="T46" s="15"/>
      <c r="U46" s="14"/>
      <c r="V46" s="15"/>
      <c r="W46" s="14">
        <v>4343</v>
      </c>
      <c r="X46" s="15">
        <v>4305260</v>
      </c>
      <c r="Y46" s="14">
        <v>1141</v>
      </c>
      <c r="Z46" s="15">
        <v>794783</v>
      </c>
      <c r="AA46" s="14">
        <v>6827</v>
      </c>
      <c r="AB46" s="15">
        <v>10745440</v>
      </c>
      <c r="AC46" s="15">
        <v>8939</v>
      </c>
      <c r="AD46" s="15">
        <v>21423764</v>
      </c>
    </row>
    <row r="47" spans="1:30" x14ac:dyDescent="0.25">
      <c r="A47" s="37">
        <v>41</v>
      </c>
      <c r="B47" s="38">
        <v>51</v>
      </c>
      <c r="C47" s="7" t="s">
        <v>93</v>
      </c>
      <c r="D47" s="8" t="s">
        <v>94</v>
      </c>
      <c r="E47" s="22"/>
      <c r="F47" s="22"/>
      <c r="G47" s="84">
        <v>32</v>
      </c>
      <c r="H47" s="84">
        <v>776517</v>
      </c>
      <c r="I47" s="30"/>
      <c r="J47" s="30"/>
      <c r="K47" s="106">
        <v>2258</v>
      </c>
      <c r="L47" s="106">
        <v>46355000</v>
      </c>
      <c r="M47" s="23"/>
      <c r="N47" s="22"/>
      <c r="O47" s="23"/>
      <c r="P47" s="22"/>
      <c r="Q47" s="23">
        <v>1083</v>
      </c>
      <c r="R47" s="22">
        <v>9653000</v>
      </c>
      <c r="S47" s="15"/>
      <c r="T47" s="15"/>
      <c r="U47" s="14"/>
      <c r="V47" s="15"/>
      <c r="W47" s="14">
        <v>3900</v>
      </c>
      <c r="X47" s="15">
        <v>3864987</v>
      </c>
      <c r="Y47" s="14">
        <v>1028</v>
      </c>
      <c r="Z47" s="15">
        <v>716754</v>
      </c>
      <c r="AA47" s="14">
        <v>4536</v>
      </c>
      <c r="AB47" s="15">
        <v>8167628</v>
      </c>
      <c r="AC47" s="15">
        <v>7244</v>
      </c>
      <c r="AD47" s="15">
        <v>16501052</v>
      </c>
    </row>
    <row r="48" spans="1:30" x14ac:dyDescent="0.25">
      <c r="A48" s="37">
        <v>42</v>
      </c>
      <c r="B48" s="38">
        <v>52</v>
      </c>
      <c r="C48" s="7" t="s">
        <v>95</v>
      </c>
      <c r="D48" s="8" t="s">
        <v>96</v>
      </c>
      <c r="E48" s="24"/>
      <c r="F48" s="24"/>
      <c r="G48" s="84">
        <v>41</v>
      </c>
      <c r="H48" s="84">
        <v>999239</v>
      </c>
      <c r="I48" s="30"/>
      <c r="J48" s="30"/>
      <c r="K48" s="22">
        <v>2521</v>
      </c>
      <c r="L48" s="22">
        <v>51697000</v>
      </c>
      <c r="M48" s="23"/>
      <c r="N48" s="22"/>
      <c r="O48" s="23"/>
      <c r="P48" s="22"/>
      <c r="Q48" s="87">
        <v>1180</v>
      </c>
      <c r="R48" s="84">
        <v>11294472</v>
      </c>
      <c r="S48" s="15"/>
      <c r="T48" s="15"/>
      <c r="U48" s="14"/>
      <c r="V48" s="15"/>
      <c r="W48" s="14">
        <v>3890</v>
      </c>
      <c r="X48" s="15">
        <v>3840565</v>
      </c>
      <c r="Y48" s="14">
        <v>1020</v>
      </c>
      <c r="Z48" s="15">
        <v>710358</v>
      </c>
      <c r="AA48" s="14">
        <v>6370</v>
      </c>
      <c r="AB48" s="15">
        <v>10315342</v>
      </c>
      <c r="AC48" s="15">
        <v>7514</v>
      </c>
      <c r="AD48" s="15">
        <v>17284270</v>
      </c>
    </row>
    <row r="49" spans="1:31" x14ac:dyDescent="0.25">
      <c r="A49" s="37">
        <v>43</v>
      </c>
      <c r="B49" s="38">
        <v>53</v>
      </c>
      <c r="C49" s="7" t="s">
        <v>97</v>
      </c>
      <c r="D49" s="8" t="s">
        <v>98</v>
      </c>
      <c r="E49" s="24"/>
      <c r="F49" s="24"/>
      <c r="G49" s="22"/>
      <c r="H49" s="22"/>
      <c r="I49" s="30"/>
      <c r="J49" s="30"/>
      <c r="K49" s="22">
        <v>1527</v>
      </c>
      <c r="L49" s="22">
        <v>31736000</v>
      </c>
      <c r="M49" s="23"/>
      <c r="N49" s="22"/>
      <c r="O49" s="23"/>
      <c r="P49" s="22"/>
      <c r="Q49" s="23">
        <v>739</v>
      </c>
      <c r="R49" s="22">
        <v>6589000</v>
      </c>
      <c r="S49" s="15"/>
      <c r="T49" s="15"/>
      <c r="U49" s="14"/>
      <c r="V49" s="15"/>
      <c r="W49" s="14">
        <v>2741</v>
      </c>
      <c r="X49" s="15">
        <v>2683266</v>
      </c>
      <c r="Y49" s="14">
        <v>719</v>
      </c>
      <c r="Z49" s="15">
        <v>501003</v>
      </c>
      <c r="AA49" s="14">
        <v>3002</v>
      </c>
      <c r="AB49" s="15">
        <v>4998007</v>
      </c>
      <c r="AC49" s="15">
        <v>4488</v>
      </c>
      <c r="AD49" s="15">
        <v>10562144</v>
      </c>
    </row>
    <row r="50" spans="1:31" x14ac:dyDescent="0.25">
      <c r="A50" s="37">
        <v>44</v>
      </c>
      <c r="B50" s="38">
        <v>54</v>
      </c>
      <c r="C50" s="7" t="s">
        <v>99</v>
      </c>
      <c r="D50" s="8" t="s">
        <v>100</v>
      </c>
      <c r="E50" s="25"/>
      <c r="F50" s="25"/>
      <c r="G50" s="100">
        <v>100</v>
      </c>
      <c r="H50" s="100">
        <v>2425598</v>
      </c>
      <c r="I50" s="30"/>
      <c r="J50" s="30"/>
      <c r="K50" s="22">
        <v>1881</v>
      </c>
      <c r="L50" s="22">
        <v>40789000</v>
      </c>
      <c r="M50" s="23"/>
      <c r="N50" s="22"/>
      <c r="O50" s="23"/>
      <c r="P50" s="22"/>
      <c r="Q50" s="87">
        <v>1024</v>
      </c>
      <c r="R50" s="84">
        <v>9591811</v>
      </c>
      <c r="S50" s="15"/>
      <c r="T50" s="15"/>
      <c r="U50" s="14"/>
      <c r="V50" s="15"/>
      <c r="W50" s="14">
        <v>3777</v>
      </c>
      <c r="X50" s="15">
        <v>3640264</v>
      </c>
      <c r="Y50" s="14">
        <v>990</v>
      </c>
      <c r="Z50" s="15">
        <v>689465</v>
      </c>
      <c r="AA50" s="14">
        <v>4493</v>
      </c>
      <c r="AB50" s="15">
        <v>7010975</v>
      </c>
      <c r="AC50" s="15">
        <v>6053</v>
      </c>
      <c r="AD50" s="15">
        <v>14854732</v>
      </c>
    </row>
    <row r="51" spans="1:31" x14ac:dyDescent="0.25">
      <c r="A51" s="37">
        <v>45</v>
      </c>
      <c r="B51" s="38">
        <v>55</v>
      </c>
      <c r="C51" s="7" t="s">
        <v>101</v>
      </c>
      <c r="D51" s="8" t="s">
        <v>102</v>
      </c>
      <c r="E51" s="24"/>
      <c r="F51" s="24"/>
      <c r="G51" s="83">
        <v>90</v>
      </c>
      <c r="H51" s="83">
        <v>2193297</v>
      </c>
      <c r="I51" s="29"/>
      <c r="J51" s="29"/>
      <c r="K51" s="22">
        <v>1810</v>
      </c>
      <c r="L51" s="22">
        <v>37136000</v>
      </c>
      <c r="M51" s="23"/>
      <c r="N51" s="22"/>
      <c r="O51" s="23"/>
      <c r="P51" s="22"/>
      <c r="Q51" s="23">
        <v>846</v>
      </c>
      <c r="R51" s="22">
        <v>7532000</v>
      </c>
      <c r="S51" s="15"/>
      <c r="T51" s="15"/>
      <c r="U51" s="14"/>
      <c r="V51" s="15"/>
      <c r="W51" s="14">
        <v>3060</v>
      </c>
      <c r="X51" s="15">
        <v>2976676</v>
      </c>
      <c r="Y51" s="14">
        <v>803</v>
      </c>
      <c r="Z51" s="15">
        <v>558991</v>
      </c>
      <c r="AA51" s="14">
        <v>4359</v>
      </c>
      <c r="AB51" s="15">
        <v>6693954</v>
      </c>
      <c r="AC51" s="15">
        <v>4889</v>
      </c>
      <c r="AD51" s="15">
        <v>11505332</v>
      </c>
    </row>
    <row r="52" spans="1:31" x14ac:dyDescent="0.25">
      <c r="A52" s="37">
        <v>46</v>
      </c>
      <c r="B52" s="38">
        <v>56</v>
      </c>
      <c r="C52" s="7" t="s">
        <v>103</v>
      </c>
      <c r="D52" s="8" t="s">
        <v>104</v>
      </c>
      <c r="E52" s="24"/>
      <c r="F52" s="24"/>
      <c r="G52" s="84">
        <v>320</v>
      </c>
      <c r="H52" s="84">
        <v>7762014</v>
      </c>
      <c r="I52" s="30"/>
      <c r="J52" s="30"/>
      <c r="K52" s="22">
        <v>4773</v>
      </c>
      <c r="L52" s="22">
        <v>107864000</v>
      </c>
      <c r="M52" s="23"/>
      <c r="N52" s="22"/>
      <c r="O52" s="23"/>
      <c r="P52" s="22"/>
      <c r="Q52" s="23">
        <v>2744</v>
      </c>
      <c r="R52" s="22">
        <v>24901000</v>
      </c>
      <c r="S52" s="15"/>
      <c r="T52" s="15"/>
      <c r="U52" s="14"/>
      <c r="V52" s="15"/>
      <c r="W52" s="14">
        <v>8579</v>
      </c>
      <c r="X52" s="15">
        <v>8346610</v>
      </c>
      <c r="Y52" s="14">
        <v>2253</v>
      </c>
      <c r="Z52" s="15">
        <v>1568672</v>
      </c>
      <c r="AA52" s="14">
        <v>12880</v>
      </c>
      <c r="AB52" s="15">
        <v>19690708</v>
      </c>
      <c r="AC52" s="15">
        <v>14164</v>
      </c>
      <c r="AD52" s="15">
        <v>33330656</v>
      </c>
    </row>
    <row r="53" spans="1:31" x14ac:dyDescent="0.25">
      <c r="A53" s="37">
        <v>47</v>
      </c>
      <c r="B53" s="38">
        <v>57</v>
      </c>
      <c r="C53" s="7" t="s">
        <v>105</v>
      </c>
      <c r="D53" s="8" t="s">
        <v>106</v>
      </c>
      <c r="E53" s="24"/>
      <c r="F53" s="24"/>
      <c r="G53" s="83">
        <v>43</v>
      </c>
      <c r="H53" s="83">
        <v>1043915</v>
      </c>
      <c r="I53" s="29"/>
      <c r="J53" s="29"/>
      <c r="K53" s="22">
        <v>1458</v>
      </c>
      <c r="L53" s="22">
        <v>29242000</v>
      </c>
      <c r="M53" s="23"/>
      <c r="N53" s="22"/>
      <c r="O53" s="23"/>
      <c r="P53" s="22"/>
      <c r="Q53" s="87">
        <v>757</v>
      </c>
      <c r="R53" s="84">
        <v>7927330</v>
      </c>
      <c r="S53" s="15"/>
      <c r="T53" s="15"/>
      <c r="U53" s="14"/>
      <c r="V53" s="15"/>
      <c r="W53" s="14">
        <v>2661</v>
      </c>
      <c r="X53" s="15">
        <v>2599737</v>
      </c>
      <c r="Y53" s="14">
        <v>697</v>
      </c>
      <c r="Z53" s="15">
        <v>485653</v>
      </c>
      <c r="AA53" s="14">
        <v>3601</v>
      </c>
      <c r="AB53" s="15">
        <v>5460830</v>
      </c>
      <c r="AC53" s="15">
        <v>4460</v>
      </c>
      <c r="AD53" s="15">
        <v>10495783</v>
      </c>
    </row>
    <row r="54" spans="1:31" x14ac:dyDescent="0.25">
      <c r="A54" s="37">
        <v>48</v>
      </c>
      <c r="B54" s="38">
        <v>58</v>
      </c>
      <c r="C54" s="7" t="s">
        <v>107</v>
      </c>
      <c r="D54" s="8" t="s">
        <v>108</v>
      </c>
      <c r="E54" s="24"/>
      <c r="F54" s="24"/>
      <c r="G54" s="83">
        <v>25</v>
      </c>
      <c r="H54" s="83">
        <v>605229</v>
      </c>
      <c r="I54" s="29"/>
      <c r="J54" s="29"/>
      <c r="K54" s="22">
        <v>1783</v>
      </c>
      <c r="L54" s="22">
        <v>36635000</v>
      </c>
      <c r="M54" s="23"/>
      <c r="N54" s="22"/>
      <c r="O54" s="23"/>
      <c r="P54" s="22"/>
      <c r="Q54" s="23">
        <v>838</v>
      </c>
      <c r="R54" s="22">
        <v>7465000</v>
      </c>
      <c r="S54" s="15"/>
      <c r="T54" s="15"/>
      <c r="U54" s="14"/>
      <c r="V54" s="15"/>
      <c r="W54" s="14">
        <v>2922</v>
      </c>
      <c r="X54" s="15">
        <v>2832850</v>
      </c>
      <c r="Y54" s="14">
        <v>765</v>
      </c>
      <c r="Z54" s="15">
        <v>532129</v>
      </c>
      <c r="AA54" s="14">
        <v>3775</v>
      </c>
      <c r="AB54" s="15">
        <v>6405961</v>
      </c>
      <c r="AC54" s="15">
        <v>4874</v>
      </c>
      <c r="AD54" s="15">
        <v>10793535</v>
      </c>
    </row>
    <row r="55" spans="1:31" x14ac:dyDescent="0.25">
      <c r="A55" s="37">
        <v>49</v>
      </c>
      <c r="B55" s="38">
        <v>59</v>
      </c>
      <c r="C55" s="7" t="s">
        <v>109</v>
      </c>
      <c r="D55" s="8" t="s">
        <v>110</v>
      </c>
      <c r="E55" s="24"/>
      <c r="F55" s="24"/>
      <c r="G55" s="107">
        <v>130</v>
      </c>
      <c r="H55" s="107">
        <v>3155802</v>
      </c>
      <c r="I55" s="29"/>
      <c r="J55" s="29"/>
      <c r="K55" s="22">
        <v>2638</v>
      </c>
      <c r="L55" s="22">
        <v>54121000</v>
      </c>
      <c r="M55" s="23"/>
      <c r="N55" s="22"/>
      <c r="O55" s="23"/>
      <c r="P55" s="22"/>
      <c r="Q55" s="87">
        <v>1281</v>
      </c>
      <c r="R55" s="84">
        <v>12133488</v>
      </c>
      <c r="S55" s="15"/>
      <c r="T55" s="15"/>
      <c r="U55" s="14"/>
      <c r="V55" s="15"/>
      <c r="W55" s="14">
        <v>4369</v>
      </c>
      <c r="X55" s="15">
        <v>4251708</v>
      </c>
      <c r="Y55" s="14">
        <v>1145</v>
      </c>
      <c r="Z55" s="15">
        <v>797767</v>
      </c>
      <c r="AA55" s="14">
        <v>5485</v>
      </c>
      <c r="AB55" s="15">
        <v>9209488</v>
      </c>
      <c r="AC55" s="15">
        <v>7709</v>
      </c>
      <c r="AD55" s="15">
        <v>18141529</v>
      </c>
    </row>
    <row r="56" spans="1:31" x14ac:dyDescent="0.25">
      <c r="A56" s="37">
        <v>50</v>
      </c>
      <c r="B56" s="38">
        <v>60</v>
      </c>
      <c r="C56" s="7" t="s">
        <v>111</v>
      </c>
      <c r="D56" s="8" t="s">
        <v>112</v>
      </c>
      <c r="E56" s="25"/>
      <c r="F56" s="25"/>
      <c r="G56" s="101">
        <v>12</v>
      </c>
      <c r="H56" s="101">
        <v>290515</v>
      </c>
      <c r="I56" s="74"/>
      <c r="J56" s="74"/>
      <c r="K56" s="106">
        <v>1826</v>
      </c>
      <c r="L56" s="106">
        <v>37539000</v>
      </c>
      <c r="M56" s="23"/>
      <c r="N56" s="22"/>
      <c r="O56" s="23"/>
      <c r="P56" s="22"/>
      <c r="Q56" s="23">
        <v>879</v>
      </c>
      <c r="R56" s="22">
        <v>7831000</v>
      </c>
      <c r="S56" s="15"/>
      <c r="T56" s="15"/>
      <c r="U56" s="14"/>
      <c r="V56" s="15"/>
      <c r="W56" s="14">
        <v>3220</v>
      </c>
      <c r="X56" s="15">
        <v>3142346</v>
      </c>
      <c r="Y56" s="14">
        <v>848</v>
      </c>
      <c r="Z56" s="15">
        <v>591397</v>
      </c>
      <c r="AA56" s="14">
        <v>4230</v>
      </c>
      <c r="AB56" s="15">
        <v>6671807</v>
      </c>
      <c r="AC56" s="15">
        <v>5182</v>
      </c>
      <c r="AD56" s="15">
        <v>12193660</v>
      </c>
    </row>
    <row r="57" spans="1:31" x14ac:dyDescent="0.25">
      <c r="A57" s="37">
        <v>51</v>
      </c>
      <c r="B57" s="38">
        <v>61</v>
      </c>
      <c r="C57" s="7" t="s">
        <v>113</v>
      </c>
      <c r="D57" s="8" t="s">
        <v>114</v>
      </c>
      <c r="E57" s="24"/>
      <c r="F57" s="24"/>
      <c r="G57" s="83">
        <v>80</v>
      </c>
      <c r="H57" s="83">
        <v>1938525</v>
      </c>
      <c r="I57" s="29"/>
      <c r="J57" s="29"/>
      <c r="K57" s="22">
        <v>2087</v>
      </c>
      <c r="L57" s="22">
        <v>42837000</v>
      </c>
      <c r="M57" s="23"/>
      <c r="N57" s="22"/>
      <c r="O57" s="23"/>
      <c r="P57" s="22"/>
      <c r="Q57" s="23">
        <v>977</v>
      </c>
      <c r="R57" s="22">
        <v>8705000</v>
      </c>
      <c r="S57" s="15"/>
      <c r="T57" s="15"/>
      <c r="U57" s="14"/>
      <c r="V57" s="15"/>
      <c r="W57" s="14">
        <v>3496</v>
      </c>
      <c r="X57" s="15">
        <v>3455482</v>
      </c>
      <c r="Y57" s="14">
        <v>921</v>
      </c>
      <c r="Z57" s="15">
        <v>641284</v>
      </c>
      <c r="AA57" s="14">
        <v>4977</v>
      </c>
      <c r="AB57" s="15">
        <v>7919995</v>
      </c>
      <c r="AC57" s="15">
        <v>6276</v>
      </c>
      <c r="AD57" s="15">
        <v>14438179</v>
      </c>
    </row>
    <row r="58" spans="1:31" x14ac:dyDescent="0.25">
      <c r="A58" s="37">
        <v>52</v>
      </c>
      <c r="B58" s="38">
        <v>62</v>
      </c>
      <c r="C58" s="7" t="s">
        <v>115</v>
      </c>
      <c r="D58" s="8" t="s">
        <v>116</v>
      </c>
      <c r="E58" s="24"/>
      <c r="F58" s="24"/>
      <c r="G58" s="83">
        <v>280</v>
      </c>
      <c r="H58" s="83">
        <v>7899763</v>
      </c>
      <c r="I58" s="29">
        <v>171</v>
      </c>
      <c r="J58" s="29">
        <v>10793000</v>
      </c>
      <c r="K58" s="22">
        <v>4969</v>
      </c>
      <c r="L58" s="22">
        <v>122716000</v>
      </c>
      <c r="M58" s="23"/>
      <c r="N58" s="22"/>
      <c r="O58" s="23"/>
      <c r="P58" s="22"/>
      <c r="Q58" s="23">
        <v>2347</v>
      </c>
      <c r="R58" s="22">
        <v>21239000</v>
      </c>
      <c r="S58" s="15"/>
      <c r="T58" s="15"/>
      <c r="U58" s="14"/>
      <c r="V58" s="15"/>
      <c r="W58" s="14">
        <v>7443</v>
      </c>
      <c r="X58" s="15">
        <v>7285008</v>
      </c>
      <c r="Y58" s="14">
        <v>1946</v>
      </c>
      <c r="Z58" s="15">
        <v>1354627</v>
      </c>
      <c r="AA58" s="14">
        <v>11965</v>
      </c>
      <c r="AB58" s="15">
        <v>17975393</v>
      </c>
      <c r="AC58" s="17"/>
      <c r="AD58" s="6"/>
    </row>
    <row r="59" spans="1:31" ht="22.5" x14ac:dyDescent="0.25">
      <c r="A59" s="37">
        <v>53</v>
      </c>
      <c r="B59" s="38">
        <v>63</v>
      </c>
      <c r="C59" s="7" t="s">
        <v>117</v>
      </c>
      <c r="D59" s="8" t="s">
        <v>118</v>
      </c>
      <c r="E59" s="24"/>
      <c r="F59" s="24"/>
      <c r="G59" s="24"/>
      <c r="H59" s="24"/>
      <c r="I59" s="29"/>
      <c r="J59" s="29"/>
      <c r="K59" s="22"/>
      <c r="L59" s="22"/>
      <c r="M59" s="23"/>
      <c r="N59" s="22"/>
      <c r="O59" s="23"/>
      <c r="P59" s="22"/>
      <c r="Q59" s="23"/>
      <c r="R59" s="22"/>
      <c r="S59" s="15"/>
      <c r="T59" s="15"/>
      <c r="U59" s="14"/>
      <c r="V59" s="15"/>
      <c r="W59" s="14"/>
      <c r="X59" s="15"/>
      <c r="Y59" s="14"/>
      <c r="Z59" s="15"/>
      <c r="AA59" s="14"/>
      <c r="AB59" s="15"/>
      <c r="AC59" s="15">
        <v>12340</v>
      </c>
      <c r="AD59" s="15">
        <v>29039013</v>
      </c>
    </row>
    <row r="60" spans="1:31" x14ac:dyDescent="0.25">
      <c r="A60" s="37">
        <v>54</v>
      </c>
      <c r="B60" s="38">
        <v>64</v>
      </c>
      <c r="C60" s="7" t="s">
        <v>119</v>
      </c>
      <c r="D60" s="8" t="s">
        <v>120</v>
      </c>
      <c r="E60" s="24"/>
      <c r="F60" s="24"/>
      <c r="G60" s="24"/>
      <c r="H60" s="24"/>
      <c r="I60" s="29"/>
      <c r="J60" s="29"/>
      <c r="K60" s="22">
        <v>1751</v>
      </c>
      <c r="L60" s="22">
        <v>35167000</v>
      </c>
      <c r="M60" s="23"/>
      <c r="N60" s="22"/>
      <c r="O60" s="23"/>
      <c r="P60" s="22"/>
      <c r="Q60" s="23">
        <v>873</v>
      </c>
      <c r="R60" s="22">
        <v>7772000</v>
      </c>
      <c r="S60" s="15"/>
      <c r="T60" s="15"/>
      <c r="U60" s="14"/>
      <c r="V60" s="15"/>
      <c r="W60" s="14">
        <v>3225</v>
      </c>
      <c r="X60" s="15">
        <v>3130183</v>
      </c>
      <c r="Y60" s="14">
        <v>848</v>
      </c>
      <c r="Z60" s="15">
        <v>591397</v>
      </c>
      <c r="AA60" s="14">
        <v>3689</v>
      </c>
      <c r="AB60" s="15">
        <v>5925094</v>
      </c>
      <c r="AC60" s="15">
        <v>5158</v>
      </c>
      <c r="AD60" s="15">
        <v>12361606</v>
      </c>
    </row>
    <row r="61" spans="1:31" x14ac:dyDescent="0.25">
      <c r="A61" s="37">
        <v>55</v>
      </c>
      <c r="B61" s="38">
        <v>65</v>
      </c>
      <c r="C61" s="7" t="s">
        <v>121</v>
      </c>
      <c r="D61" s="8" t="s">
        <v>122</v>
      </c>
      <c r="E61" s="24"/>
      <c r="F61" s="24"/>
      <c r="G61" s="83">
        <v>30</v>
      </c>
      <c r="H61" s="83">
        <v>726275</v>
      </c>
      <c r="I61" s="29"/>
      <c r="J61" s="29"/>
      <c r="K61" s="22">
        <v>1268</v>
      </c>
      <c r="L61" s="22">
        <v>26041000</v>
      </c>
      <c r="M61" s="23"/>
      <c r="N61" s="22"/>
      <c r="O61" s="23"/>
      <c r="P61" s="22"/>
      <c r="Q61" s="23">
        <v>594</v>
      </c>
      <c r="R61" s="22">
        <v>5286000</v>
      </c>
      <c r="S61" s="15"/>
      <c r="T61" s="15"/>
      <c r="U61" s="14"/>
      <c r="V61" s="15"/>
      <c r="W61" s="14">
        <v>2211</v>
      </c>
      <c r="X61" s="15">
        <v>2172301</v>
      </c>
      <c r="Y61" s="14">
        <v>582</v>
      </c>
      <c r="Z61" s="15">
        <v>404640</v>
      </c>
      <c r="AA61" s="14">
        <v>2469</v>
      </c>
      <c r="AB61" s="15">
        <v>4097998</v>
      </c>
      <c r="AC61" s="15">
        <v>3531</v>
      </c>
      <c r="AD61" s="15">
        <v>8665445</v>
      </c>
    </row>
    <row r="62" spans="1:31" x14ac:dyDescent="0.25">
      <c r="A62" s="37">
        <v>56</v>
      </c>
      <c r="B62" s="38">
        <v>66</v>
      </c>
      <c r="C62" s="7" t="s">
        <v>123</v>
      </c>
      <c r="D62" s="8" t="s">
        <v>124</v>
      </c>
      <c r="E62" s="25"/>
      <c r="F62" s="25"/>
      <c r="G62" s="100">
        <v>125</v>
      </c>
      <c r="H62" s="100">
        <v>3031501</v>
      </c>
      <c r="I62" s="30">
        <v>237</v>
      </c>
      <c r="J62" s="30">
        <v>15004000</v>
      </c>
      <c r="K62" s="22">
        <v>3479</v>
      </c>
      <c r="L62" s="22">
        <v>80109000</v>
      </c>
      <c r="M62" s="23"/>
      <c r="N62" s="22"/>
      <c r="O62" s="23"/>
      <c r="P62" s="22"/>
      <c r="Q62" s="23">
        <v>1550</v>
      </c>
      <c r="R62" s="22">
        <v>14557940</v>
      </c>
      <c r="S62" s="15"/>
      <c r="T62" s="15"/>
      <c r="U62" s="14"/>
      <c r="V62" s="15"/>
      <c r="W62" s="14">
        <v>5372</v>
      </c>
      <c r="X62" s="15">
        <v>5255253</v>
      </c>
      <c r="Y62" s="14">
        <v>1413</v>
      </c>
      <c r="Z62" s="15">
        <v>985377</v>
      </c>
      <c r="AA62" s="14">
        <v>9165</v>
      </c>
      <c r="AB62" s="15">
        <v>13827315</v>
      </c>
      <c r="AC62" s="15">
        <v>9292</v>
      </c>
      <c r="AD62" s="15">
        <v>21374662</v>
      </c>
    </row>
    <row r="63" spans="1:31" x14ac:dyDescent="0.25">
      <c r="A63" s="37">
        <v>57</v>
      </c>
      <c r="B63" s="38">
        <v>67</v>
      </c>
      <c r="C63" s="7" t="s">
        <v>125</v>
      </c>
      <c r="D63" s="8" t="s">
        <v>126</v>
      </c>
      <c r="E63" s="24"/>
      <c r="F63" s="24"/>
      <c r="G63" s="107">
        <v>105</v>
      </c>
      <c r="H63" s="107">
        <v>2549808</v>
      </c>
      <c r="I63" s="29"/>
      <c r="J63" s="29"/>
      <c r="K63" s="24">
        <v>4002</v>
      </c>
      <c r="L63" s="24">
        <v>92040000</v>
      </c>
      <c r="M63" s="23"/>
      <c r="N63" s="22"/>
      <c r="O63" s="23"/>
      <c r="P63" s="22"/>
      <c r="Q63" s="23">
        <v>1766</v>
      </c>
      <c r="R63" s="22">
        <v>15722000</v>
      </c>
      <c r="S63" s="15"/>
      <c r="T63" s="15"/>
      <c r="U63" s="14"/>
      <c r="V63" s="15"/>
      <c r="W63" s="14">
        <v>6197</v>
      </c>
      <c r="X63" s="15">
        <v>6032341</v>
      </c>
      <c r="Y63" s="14">
        <v>1622</v>
      </c>
      <c r="Z63" s="15">
        <v>1129495</v>
      </c>
      <c r="AA63" s="14">
        <v>10472</v>
      </c>
      <c r="AB63" s="15">
        <v>15391857</v>
      </c>
      <c r="AC63" s="15">
        <v>10334</v>
      </c>
      <c r="AD63" s="33">
        <v>24767070</v>
      </c>
      <c r="AE63" s="34"/>
    </row>
    <row r="64" spans="1:31" x14ac:dyDescent="0.25">
      <c r="A64" s="37">
        <v>58</v>
      </c>
      <c r="B64" s="38">
        <v>68</v>
      </c>
      <c r="C64" s="7" t="s">
        <v>127</v>
      </c>
      <c r="D64" s="8" t="s">
        <v>128</v>
      </c>
      <c r="E64" s="24"/>
      <c r="F64" s="24"/>
      <c r="G64" s="83">
        <v>12</v>
      </c>
      <c r="H64" s="83">
        <v>293475</v>
      </c>
      <c r="I64" s="29">
        <v>124</v>
      </c>
      <c r="J64" s="29">
        <v>6853000</v>
      </c>
      <c r="K64" s="22">
        <v>2404</v>
      </c>
      <c r="L64" s="22">
        <v>55181000</v>
      </c>
      <c r="M64" s="23"/>
      <c r="N64" s="22"/>
      <c r="O64" s="23"/>
      <c r="P64" s="22"/>
      <c r="Q64" s="23">
        <v>1064</v>
      </c>
      <c r="R64" s="22">
        <v>9477000</v>
      </c>
      <c r="S64" s="15"/>
      <c r="T64" s="15"/>
      <c r="U64" s="14"/>
      <c r="V64" s="15"/>
      <c r="W64" s="14">
        <v>3807</v>
      </c>
      <c r="X64" s="15">
        <v>3723365</v>
      </c>
      <c r="Y64" s="14">
        <v>998</v>
      </c>
      <c r="Z64" s="15">
        <v>695008</v>
      </c>
      <c r="AA64" s="14">
        <v>6187</v>
      </c>
      <c r="AB64" s="15">
        <v>9024268</v>
      </c>
      <c r="AC64" s="15">
        <v>6286</v>
      </c>
      <c r="AD64" s="15">
        <v>14792367</v>
      </c>
    </row>
    <row r="65" spans="1:30" x14ac:dyDescent="0.25">
      <c r="A65" s="37">
        <v>59</v>
      </c>
      <c r="B65" s="38">
        <v>69</v>
      </c>
      <c r="C65" s="7" t="s">
        <v>129</v>
      </c>
      <c r="D65" s="8" t="s">
        <v>130</v>
      </c>
      <c r="E65" s="24"/>
      <c r="F65" s="24"/>
      <c r="G65" s="24"/>
      <c r="H65" s="24"/>
      <c r="I65" s="29">
        <v>414</v>
      </c>
      <c r="J65" s="29">
        <v>47134700</v>
      </c>
      <c r="K65" s="22">
        <v>7548</v>
      </c>
      <c r="L65" s="22">
        <v>164518000</v>
      </c>
      <c r="M65" s="23"/>
      <c r="N65" s="22"/>
      <c r="O65" s="23">
        <v>655</v>
      </c>
      <c r="P65" s="22">
        <v>73463000</v>
      </c>
      <c r="Q65" s="23">
        <v>4165</v>
      </c>
      <c r="R65" s="22">
        <v>37106000</v>
      </c>
      <c r="S65" s="15"/>
      <c r="T65" s="15"/>
      <c r="U65" s="14"/>
      <c r="V65" s="15"/>
      <c r="W65" s="14">
        <v>14209</v>
      </c>
      <c r="X65" s="15">
        <v>13732497</v>
      </c>
      <c r="Y65" s="14">
        <v>3726</v>
      </c>
      <c r="Z65" s="15">
        <v>2594129</v>
      </c>
      <c r="AA65" s="14">
        <v>29183</v>
      </c>
      <c r="AB65" s="15">
        <v>40815147</v>
      </c>
      <c r="AC65" s="15">
        <v>24678</v>
      </c>
      <c r="AD65" s="15">
        <v>56218389</v>
      </c>
    </row>
    <row r="66" spans="1:30" x14ac:dyDescent="0.25">
      <c r="A66" s="37">
        <v>60</v>
      </c>
      <c r="B66" s="38">
        <v>70</v>
      </c>
      <c r="C66" s="7" t="s">
        <v>131</v>
      </c>
      <c r="D66" s="8" t="s">
        <v>132</v>
      </c>
      <c r="E66" s="24"/>
      <c r="F66" s="24"/>
      <c r="G66" s="84">
        <v>55</v>
      </c>
      <c r="H66" s="84">
        <v>1331504</v>
      </c>
      <c r="I66" s="30"/>
      <c r="J66" s="30"/>
      <c r="K66" s="78">
        <v>2832</v>
      </c>
      <c r="L66" s="78">
        <v>61480000</v>
      </c>
      <c r="M66" s="23"/>
      <c r="N66" s="22"/>
      <c r="O66" s="23"/>
      <c r="P66" s="22"/>
      <c r="Q66" s="23">
        <v>1286</v>
      </c>
      <c r="R66" s="22">
        <v>11457000</v>
      </c>
      <c r="S66" s="15"/>
      <c r="T66" s="15"/>
      <c r="U66" s="14"/>
      <c r="V66" s="15"/>
      <c r="W66" s="14">
        <v>4360</v>
      </c>
      <c r="X66" s="15">
        <v>4283173</v>
      </c>
      <c r="Y66" s="14">
        <v>1143</v>
      </c>
      <c r="Z66" s="15">
        <v>795635</v>
      </c>
      <c r="AA66" s="14">
        <v>8301</v>
      </c>
      <c r="AB66" s="15">
        <v>12375049</v>
      </c>
      <c r="AC66" s="15">
        <v>7733</v>
      </c>
      <c r="AD66" s="15">
        <v>17125752</v>
      </c>
    </row>
    <row r="67" spans="1:30" x14ac:dyDescent="0.25">
      <c r="A67" s="37">
        <v>61</v>
      </c>
      <c r="B67" s="38">
        <v>71</v>
      </c>
      <c r="C67" s="7" t="s">
        <v>133</v>
      </c>
      <c r="D67" s="8" t="s">
        <v>134</v>
      </c>
      <c r="E67" s="24"/>
      <c r="F67" s="24"/>
      <c r="G67" s="107">
        <v>97</v>
      </c>
      <c r="H67" s="107">
        <v>2366122</v>
      </c>
      <c r="I67" s="29"/>
      <c r="J67" s="29"/>
      <c r="K67" s="22">
        <v>2848</v>
      </c>
      <c r="L67" s="22">
        <v>58457000</v>
      </c>
      <c r="M67" s="23"/>
      <c r="N67" s="22"/>
      <c r="O67" s="23"/>
      <c r="P67" s="22"/>
      <c r="Q67" s="23">
        <v>1333</v>
      </c>
      <c r="R67" s="22">
        <v>11870000</v>
      </c>
      <c r="S67" s="15"/>
      <c r="T67" s="15"/>
      <c r="U67" s="14"/>
      <c r="V67" s="15"/>
      <c r="W67" s="14">
        <v>4780</v>
      </c>
      <c r="X67" s="15">
        <v>4649413</v>
      </c>
      <c r="Y67" s="14">
        <v>1254</v>
      </c>
      <c r="Z67" s="15">
        <v>874090</v>
      </c>
      <c r="AA67" s="14">
        <v>7130</v>
      </c>
      <c r="AB67" s="15">
        <v>10783952</v>
      </c>
      <c r="AC67" s="15">
        <v>7610</v>
      </c>
      <c r="AD67" s="15">
        <v>18237916</v>
      </c>
    </row>
    <row r="68" spans="1:30" x14ac:dyDescent="0.25">
      <c r="A68" s="37">
        <v>62</v>
      </c>
      <c r="B68" s="38">
        <v>72</v>
      </c>
      <c r="C68" s="7" t="s">
        <v>135</v>
      </c>
      <c r="D68" s="8" t="s">
        <v>136</v>
      </c>
      <c r="E68" s="24"/>
      <c r="F68" s="24"/>
      <c r="G68" s="84">
        <v>45</v>
      </c>
      <c r="H68" s="84">
        <v>1089413</v>
      </c>
      <c r="I68" s="30"/>
      <c r="J68" s="30"/>
      <c r="K68" s="22">
        <v>1527</v>
      </c>
      <c r="L68" s="22">
        <v>31343000</v>
      </c>
      <c r="M68" s="23"/>
      <c r="N68" s="22"/>
      <c r="O68" s="23"/>
      <c r="P68" s="22"/>
      <c r="Q68" s="23">
        <v>715</v>
      </c>
      <c r="R68" s="22">
        <v>6366000</v>
      </c>
      <c r="S68" s="15"/>
      <c r="T68" s="15"/>
      <c r="U68" s="14"/>
      <c r="V68" s="15"/>
      <c r="W68" s="14">
        <v>2758</v>
      </c>
      <c r="X68" s="15">
        <v>2706722</v>
      </c>
      <c r="Y68" s="14">
        <v>724</v>
      </c>
      <c r="Z68" s="15">
        <v>503561</v>
      </c>
      <c r="AA68" s="14">
        <v>3009</v>
      </c>
      <c r="AB68" s="15">
        <v>4680834</v>
      </c>
      <c r="AC68" s="15">
        <v>4097</v>
      </c>
      <c r="AD68" s="15">
        <v>10054095</v>
      </c>
    </row>
    <row r="69" spans="1:30" x14ac:dyDescent="0.25">
      <c r="A69" s="37">
        <v>63</v>
      </c>
      <c r="B69" s="38">
        <v>73</v>
      </c>
      <c r="C69" s="7" t="s">
        <v>137</v>
      </c>
      <c r="D69" s="8" t="s">
        <v>138</v>
      </c>
      <c r="E69" s="24"/>
      <c r="F69" s="24"/>
      <c r="G69" s="106">
        <v>1</v>
      </c>
      <c r="H69" s="106">
        <v>24951</v>
      </c>
      <c r="I69" s="30"/>
      <c r="J69" s="30"/>
      <c r="K69" s="22">
        <v>2364</v>
      </c>
      <c r="L69" s="22">
        <v>51267000</v>
      </c>
      <c r="M69" s="23"/>
      <c r="N69" s="22"/>
      <c r="O69" s="23"/>
      <c r="P69" s="22"/>
      <c r="Q69" s="23">
        <v>1296</v>
      </c>
      <c r="R69" s="22">
        <v>11539000</v>
      </c>
      <c r="S69" s="15"/>
      <c r="T69" s="15"/>
      <c r="U69" s="14"/>
      <c r="V69" s="15"/>
      <c r="W69" s="14">
        <v>4374</v>
      </c>
      <c r="X69" s="15">
        <v>4316713</v>
      </c>
      <c r="Y69" s="14">
        <v>1147</v>
      </c>
      <c r="Z69" s="15">
        <v>799046</v>
      </c>
      <c r="AA69" s="14">
        <v>7529</v>
      </c>
      <c r="AB69" s="15">
        <v>11303308</v>
      </c>
      <c r="AC69" s="15">
        <v>7799</v>
      </c>
      <c r="AD69" s="15">
        <v>18353322</v>
      </c>
    </row>
    <row r="70" spans="1:30" x14ac:dyDescent="0.25">
      <c r="A70" s="37">
        <v>64</v>
      </c>
      <c r="B70" s="38">
        <v>74</v>
      </c>
      <c r="C70" s="7" t="s">
        <v>139</v>
      </c>
      <c r="D70" s="8" t="s">
        <v>140</v>
      </c>
      <c r="E70" s="24"/>
      <c r="F70" s="24"/>
      <c r="G70" s="83">
        <v>180</v>
      </c>
      <c r="H70" s="83">
        <v>4383076</v>
      </c>
      <c r="I70" s="102">
        <v>62</v>
      </c>
      <c r="J70" s="102">
        <v>3976000</v>
      </c>
      <c r="K70" s="22">
        <v>4683</v>
      </c>
      <c r="L70" s="22">
        <v>107706000</v>
      </c>
      <c r="M70" s="23"/>
      <c r="N70" s="22"/>
      <c r="O70" s="23"/>
      <c r="P70" s="22"/>
      <c r="Q70" s="23">
        <v>2066</v>
      </c>
      <c r="R70" s="22">
        <v>18409000</v>
      </c>
      <c r="S70" s="15"/>
      <c r="T70" s="15"/>
      <c r="U70" s="14"/>
      <c r="V70" s="15"/>
      <c r="W70" s="14">
        <v>7341</v>
      </c>
      <c r="X70" s="15">
        <v>7144993</v>
      </c>
      <c r="Y70" s="14">
        <v>1930</v>
      </c>
      <c r="Z70" s="15">
        <v>1344394</v>
      </c>
      <c r="AA70" s="14">
        <v>12551</v>
      </c>
      <c r="AB70" s="15">
        <v>18470508</v>
      </c>
      <c r="AC70" s="15">
        <v>12183</v>
      </c>
      <c r="AD70" s="15">
        <v>28670493</v>
      </c>
    </row>
    <row r="71" spans="1:30" x14ac:dyDescent="0.25">
      <c r="A71" s="37">
        <v>65</v>
      </c>
      <c r="B71" s="38">
        <v>75</v>
      </c>
      <c r="C71" s="7" t="s">
        <v>141</v>
      </c>
      <c r="D71" s="8" t="s">
        <v>142</v>
      </c>
      <c r="E71" s="24"/>
      <c r="F71" s="24"/>
      <c r="G71" s="107">
        <v>48</v>
      </c>
      <c r="H71" s="107">
        <v>1163521</v>
      </c>
      <c r="I71" s="29"/>
      <c r="J71" s="29"/>
      <c r="K71" s="22">
        <v>1146</v>
      </c>
      <c r="L71" s="22">
        <v>24972000</v>
      </c>
      <c r="M71" s="23"/>
      <c r="N71" s="22"/>
      <c r="O71" s="23"/>
      <c r="P71" s="22"/>
      <c r="Q71" s="23">
        <v>616</v>
      </c>
      <c r="R71" s="22">
        <v>5484000</v>
      </c>
      <c r="S71" s="15"/>
      <c r="T71" s="15"/>
      <c r="U71" s="14"/>
      <c r="V71" s="15"/>
      <c r="W71" s="14">
        <v>2204</v>
      </c>
      <c r="X71" s="15">
        <v>2159135</v>
      </c>
      <c r="Y71" s="14">
        <v>578</v>
      </c>
      <c r="Z71" s="15">
        <v>401655</v>
      </c>
      <c r="AA71" s="14">
        <v>3026</v>
      </c>
      <c r="AB71" s="15">
        <v>4892808</v>
      </c>
      <c r="AC71" s="15">
        <v>3933</v>
      </c>
      <c r="AD71" s="15">
        <v>8960252</v>
      </c>
    </row>
    <row r="72" spans="1:30" x14ac:dyDescent="0.25">
      <c r="A72" s="37">
        <v>66</v>
      </c>
      <c r="B72" s="38">
        <v>76</v>
      </c>
      <c r="C72" s="7" t="s">
        <v>143</v>
      </c>
      <c r="D72" s="8" t="s">
        <v>144</v>
      </c>
      <c r="E72" s="24"/>
      <c r="F72" s="24"/>
      <c r="G72" s="24"/>
      <c r="H72" s="24"/>
      <c r="I72" s="29"/>
      <c r="J72" s="29"/>
      <c r="K72" s="22">
        <v>1281</v>
      </c>
      <c r="L72" s="22">
        <v>27962000</v>
      </c>
      <c r="M72" s="23"/>
      <c r="N72" s="22"/>
      <c r="O72" s="23"/>
      <c r="P72" s="22"/>
      <c r="Q72" s="23">
        <v>688</v>
      </c>
      <c r="R72" s="22">
        <v>6131000</v>
      </c>
      <c r="S72" s="15"/>
      <c r="T72" s="15"/>
      <c r="U72" s="14"/>
      <c r="V72" s="15"/>
      <c r="W72" s="14">
        <v>2641</v>
      </c>
      <c r="X72" s="15">
        <v>2586860</v>
      </c>
      <c r="Y72" s="14">
        <v>693</v>
      </c>
      <c r="Z72" s="15">
        <v>482242</v>
      </c>
      <c r="AA72" s="14">
        <v>2310</v>
      </c>
      <c r="AB72" s="15">
        <v>3970625</v>
      </c>
      <c r="AC72" s="15">
        <v>4166</v>
      </c>
      <c r="AD72" s="15">
        <v>9802511</v>
      </c>
    </row>
    <row r="73" spans="1:30" x14ac:dyDescent="0.25">
      <c r="A73" s="37">
        <v>67</v>
      </c>
      <c r="B73" s="38">
        <v>77</v>
      </c>
      <c r="C73" s="7" t="s">
        <v>145</v>
      </c>
      <c r="D73" s="8" t="s">
        <v>146</v>
      </c>
      <c r="E73" s="24"/>
      <c r="F73" s="24"/>
      <c r="G73" s="83">
        <v>120</v>
      </c>
      <c r="H73" s="83">
        <v>3377347</v>
      </c>
      <c r="I73" s="110">
        <v>129</v>
      </c>
      <c r="J73" s="110">
        <v>7686434</v>
      </c>
      <c r="K73" s="22">
        <v>5294</v>
      </c>
      <c r="L73" s="22">
        <v>129450000</v>
      </c>
      <c r="M73" s="23"/>
      <c r="N73" s="22"/>
      <c r="O73" s="23"/>
      <c r="P73" s="22"/>
      <c r="Q73" s="87">
        <v>2750</v>
      </c>
      <c r="R73" s="84">
        <v>26219132</v>
      </c>
      <c r="S73" s="15"/>
      <c r="T73" s="15"/>
      <c r="U73" s="14"/>
      <c r="V73" s="15"/>
      <c r="W73" s="14">
        <v>8359</v>
      </c>
      <c r="X73" s="15">
        <v>8212053</v>
      </c>
      <c r="Y73" s="14">
        <v>2193</v>
      </c>
      <c r="Z73" s="15">
        <v>1526887</v>
      </c>
      <c r="AA73" s="14">
        <v>15511</v>
      </c>
      <c r="AB73" s="15">
        <v>23315534</v>
      </c>
      <c r="AC73" s="15">
        <v>16049</v>
      </c>
      <c r="AD73" s="15">
        <v>36918428</v>
      </c>
    </row>
    <row r="74" spans="1:30" x14ac:dyDescent="0.25">
      <c r="A74" s="37">
        <v>68</v>
      </c>
      <c r="B74" s="38">
        <v>78</v>
      </c>
      <c r="C74" s="7" t="s">
        <v>147</v>
      </c>
      <c r="D74" s="8" t="s">
        <v>148</v>
      </c>
      <c r="E74" s="24"/>
      <c r="F74" s="24"/>
      <c r="G74" s="84">
        <v>140</v>
      </c>
      <c r="H74" s="84">
        <v>3402328</v>
      </c>
      <c r="I74" s="86">
        <v>325</v>
      </c>
      <c r="J74" s="86">
        <v>20861434</v>
      </c>
      <c r="K74" s="22">
        <v>4778</v>
      </c>
      <c r="L74" s="22">
        <v>118880000</v>
      </c>
      <c r="M74" s="23"/>
      <c r="N74" s="22"/>
      <c r="O74" s="23"/>
      <c r="P74" s="22"/>
      <c r="Q74" s="23">
        <v>2555</v>
      </c>
      <c r="R74" s="22">
        <v>23135000</v>
      </c>
      <c r="S74" s="15"/>
      <c r="T74" s="15"/>
      <c r="U74" s="14"/>
      <c r="V74" s="15"/>
      <c r="W74" s="14">
        <v>8063</v>
      </c>
      <c r="X74" s="15">
        <v>7833604</v>
      </c>
      <c r="Y74" s="14">
        <v>2115</v>
      </c>
      <c r="Z74" s="15">
        <v>1472736</v>
      </c>
      <c r="AA74" s="14">
        <v>11890</v>
      </c>
      <c r="AB74" s="15">
        <v>18565963</v>
      </c>
      <c r="AC74" s="15">
        <v>13322</v>
      </c>
      <c r="AD74" s="15">
        <v>30646539</v>
      </c>
    </row>
    <row r="75" spans="1:30" x14ac:dyDescent="0.25">
      <c r="A75" s="37">
        <v>69</v>
      </c>
      <c r="B75" s="38">
        <v>79</v>
      </c>
      <c r="C75" s="7" t="s">
        <v>149</v>
      </c>
      <c r="D75" s="8" t="s">
        <v>150</v>
      </c>
      <c r="E75" s="24"/>
      <c r="F75" s="24"/>
      <c r="G75" s="83">
        <v>80</v>
      </c>
      <c r="H75" s="83">
        <v>1947850</v>
      </c>
      <c r="I75" s="29"/>
      <c r="J75" s="29"/>
      <c r="K75" s="22">
        <v>2600</v>
      </c>
      <c r="L75" s="22">
        <v>53419000</v>
      </c>
      <c r="M75" s="23"/>
      <c r="N75" s="22"/>
      <c r="O75" s="23"/>
      <c r="P75" s="22"/>
      <c r="Q75" s="23">
        <v>1218</v>
      </c>
      <c r="R75" s="22">
        <v>10848000</v>
      </c>
      <c r="S75" s="15"/>
      <c r="T75" s="15"/>
      <c r="U75" s="14"/>
      <c r="V75" s="15"/>
      <c r="W75" s="14">
        <v>4227</v>
      </c>
      <c r="X75" s="15">
        <v>4111146</v>
      </c>
      <c r="Y75" s="14">
        <v>1106</v>
      </c>
      <c r="Z75" s="15">
        <v>770905</v>
      </c>
      <c r="AA75" s="14">
        <v>7546</v>
      </c>
      <c r="AB75" s="15">
        <v>11059802</v>
      </c>
      <c r="AC75" s="15">
        <v>7256</v>
      </c>
      <c r="AD75" s="15">
        <v>16691449</v>
      </c>
    </row>
    <row r="76" spans="1:30" x14ac:dyDescent="0.25">
      <c r="A76" s="37">
        <v>70</v>
      </c>
      <c r="B76" s="38">
        <v>80</v>
      </c>
      <c r="C76" s="7" t="s">
        <v>151</v>
      </c>
      <c r="D76" s="8" t="s">
        <v>152</v>
      </c>
      <c r="E76" s="24"/>
      <c r="F76" s="24"/>
      <c r="G76" s="83">
        <v>90</v>
      </c>
      <c r="H76" s="83">
        <v>2178606</v>
      </c>
      <c r="I76" s="29"/>
      <c r="J76" s="29"/>
      <c r="K76" s="22">
        <v>3016</v>
      </c>
      <c r="L76" s="22">
        <v>61947000</v>
      </c>
      <c r="M76" s="23"/>
      <c r="N76" s="22"/>
      <c r="O76" s="23"/>
      <c r="P76" s="22"/>
      <c r="Q76" s="23">
        <v>1413</v>
      </c>
      <c r="R76" s="22">
        <v>12582000</v>
      </c>
      <c r="S76" s="15"/>
      <c r="T76" s="15"/>
      <c r="U76" s="14"/>
      <c r="V76" s="15"/>
      <c r="W76" s="14">
        <v>4825</v>
      </c>
      <c r="X76" s="15">
        <v>4741835</v>
      </c>
      <c r="Y76" s="14">
        <v>1264</v>
      </c>
      <c r="Z76" s="15">
        <v>879633</v>
      </c>
      <c r="AA76" s="14">
        <v>9736</v>
      </c>
      <c r="AB76" s="15">
        <v>13880231</v>
      </c>
      <c r="AC76" s="15">
        <v>8651</v>
      </c>
      <c r="AD76" s="15">
        <v>20358302</v>
      </c>
    </row>
    <row r="77" spans="1:30" x14ac:dyDescent="0.25">
      <c r="A77" s="37">
        <v>71</v>
      </c>
      <c r="B77" s="38">
        <v>81</v>
      </c>
      <c r="C77" s="7" t="s">
        <v>153</v>
      </c>
      <c r="D77" s="8" t="s">
        <v>154</v>
      </c>
      <c r="E77" s="25"/>
      <c r="F77" s="25"/>
      <c r="G77" s="100">
        <v>47</v>
      </c>
      <c r="H77" s="100">
        <v>1145526</v>
      </c>
      <c r="I77" s="30"/>
      <c r="J77" s="30"/>
      <c r="K77" s="22">
        <v>2210</v>
      </c>
      <c r="L77" s="22">
        <v>45325000</v>
      </c>
      <c r="M77" s="23"/>
      <c r="N77" s="22"/>
      <c r="O77" s="23"/>
      <c r="P77" s="22"/>
      <c r="Q77" s="23">
        <v>1031</v>
      </c>
      <c r="R77" s="22">
        <v>9185000</v>
      </c>
      <c r="S77" s="15"/>
      <c r="T77" s="15"/>
      <c r="U77" s="14"/>
      <c r="V77" s="15"/>
      <c r="W77" s="14">
        <v>3777</v>
      </c>
      <c r="X77" s="15">
        <v>3704560</v>
      </c>
      <c r="Y77" s="14">
        <v>990</v>
      </c>
      <c r="Z77" s="15">
        <v>689465</v>
      </c>
      <c r="AA77" s="14">
        <v>4874</v>
      </c>
      <c r="AB77" s="15">
        <v>7659766</v>
      </c>
      <c r="AC77" s="15">
        <v>6044</v>
      </c>
      <c r="AD77" s="15">
        <v>14221936</v>
      </c>
    </row>
    <row r="78" spans="1:30" x14ac:dyDescent="0.25">
      <c r="A78" s="37">
        <v>72</v>
      </c>
      <c r="B78" s="38">
        <v>82</v>
      </c>
      <c r="C78" s="7" t="s">
        <v>155</v>
      </c>
      <c r="D78" s="8" t="s">
        <v>156</v>
      </c>
      <c r="E78" s="25"/>
      <c r="F78" s="25"/>
      <c r="G78" s="100">
        <v>50</v>
      </c>
      <c r="H78" s="100">
        <v>1213387</v>
      </c>
      <c r="I78" s="30">
        <v>197</v>
      </c>
      <c r="J78" s="30">
        <v>12489000</v>
      </c>
      <c r="K78" s="22">
        <v>2161</v>
      </c>
      <c r="L78" s="22">
        <v>48982000</v>
      </c>
      <c r="M78" s="23"/>
      <c r="N78" s="22"/>
      <c r="O78" s="23"/>
      <c r="P78" s="22"/>
      <c r="Q78" s="23">
        <v>930</v>
      </c>
      <c r="R78" s="22">
        <v>8284000</v>
      </c>
      <c r="S78" s="15"/>
      <c r="T78" s="15"/>
      <c r="U78" s="14"/>
      <c r="V78" s="15"/>
      <c r="W78" s="14">
        <v>3431</v>
      </c>
      <c r="X78" s="15">
        <v>3337521</v>
      </c>
      <c r="Y78" s="14">
        <v>898</v>
      </c>
      <c r="Z78" s="15">
        <v>625508</v>
      </c>
      <c r="AA78" s="14">
        <v>4608</v>
      </c>
      <c r="AB78" s="15">
        <v>6882640</v>
      </c>
      <c r="AC78" s="15">
        <v>5336</v>
      </c>
      <c r="AD78" s="15">
        <v>13094989</v>
      </c>
    </row>
    <row r="79" spans="1:30" x14ac:dyDescent="0.25">
      <c r="A79" s="37">
        <v>73</v>
      </c>
      <c r="B79" s="38">
        <v>83</v>
      </c>
      <c r="C79" s="7" t="s">
        <v>157</v>
      </c>
      <c r="D79" s="8" t="s">
        <v>158</v>
      </c>
      <c r="E79" s="24"/>
      <c r="F79" s="24"/>
      <c r="G79" s="83">
        <v>240</v>
      </c>
      <c r="H79" s="83">
        <v>5824897</v>
      </c>
      <c r="I79" s="29">
        <v>161</v>
      </c>
      <c r="J79" s="29">
        <v>10092000</v>
      </c>
      <c r="K79" s="106">
        <v>3205</v>
      </c>
      <c r="L79" s="106">
        <v>77390000</v>
      </c>
      <c r="M79" s="23"/>
      <c r="N79" s="22"/>
      <c r="O79" s="23"/>
      <c r="P79" s="22"/>
      <c r="Q79" s="23">
        <v>1652</v>
      </c>
      <c r="R79" s="22">
        <v>14940000</v>
      </c>
      <c r="S79" s="15"/>
      <c r="T79" s="15"/>
      <c r="U79" s="14"/>
      <c r="V79" s="15"/>
      <c r="W79" s="14">
        <v>5021</v>
      </c>
      <c r="X79" s="15">
        <v>4909669</v>
      </c>
      <c r="Y79" s="14">
        <v>1317</v>
      </c>
      <c r="Z79" s="15">
        <v>917582</v>
      </c>
      <c r="AA79" s="14">
        <v>6658</v>
      </c>
      <c r="AB79" s="15">
        <v>11763731</v>
      </c>
      <c r="AC79" s="15">
        <v>8548</v>
      </c>
      <c r="AD79" s="15">
        <v>18930875</v>
      </c>
    </row>
    <row r="80" spans="1:30" x14ac:dyDescent="0.25">
      <c r="A80" s="37">
        <v>74</v>
      </c>
      <c r="B80" s="38">
        <v>84</v>
      </c>
      <c r="C80" s="7" t="s">
        <v>159</v>
      </c>
      <c r="D80" s="8" t="s">
        <v>160</v>
      </c>
      <c r="E80" s="24"/>
      <c r="F80" s="24"/>
      <c r="G80" s="24"/>
      <c r="H80" s="24"/>
      <c r="I80" s="29"/>
      <c r="J80" s="29"/>
      <c r="K80" s="22"/>
      <c r="L80" s="22"/>
      <c r="M80" s="23"/>
      <c r="N80" s="22"/>
      <c r="O80" s="23"/>
      <c r="P80" s="22"/>
      <c r="Q80" s="23">
        <v>645</v>
      </c>
      <c r="R80" s="22">
        <v>5777000</v>
      </c>
      <c r="S80" s="15"/>
      <c r="T80" s="15"/>
      <c r="U80" s="14"/>
      <c r="V80" s="15"/>
      <c r="W80" s="14">
        <v>2050</v>
      </c>
      <c r="X80" s="15">
        <v>1285548</v>
      </c>
      <c r="Y80" s="14">
        <v>556</v>
      </c>
      <c r="Z80" s="15">
        <v>387158</v>
      </c>
      <c r="AA80" s="14">
        <v>36</v>
      </c>
      <c r="AB80" s="15">
        <v>143910</v>
      </c>
      <c r="AC80" s="15"/>
      <c r="AD80" s="15"/>
    </row>
    <row r="81" spans="1:30" x14ac:dyDescent="0.25">
      <c r="A81" s="37">
        <v>75</v>
      </c>
      <c r="B81" s="38">
        <v>85</v>
      </c>
      <c r="C81" s="7" t="s">
        <v>161</v>
      </c>
      <c r="D81" s="8" t="s">
        <v>162</v>
      </c>
      <c r="E81" s="24"/>
      <c r="F81" s="24"/>
      <c r="G81" s="24"/>
      <c r="H81" s="24"/>
      <c r="I81" s="29">
        <v>100</v>
      </c>
      <c r="J81" s="29">
        <v>6111000</v>
      </c>
      <c r="K81" s="84">
        <v>1635</v>
      </c>
      <c r="L81" s="84">
        <v>39374000</v>
      </c>
      <c r="M81" s="23"/>
      <c r="N81" s="22"/>
      <c r="O81" s="23"/>
      <c r="P81" s="22"/>
      <c r="Q81" s="23">
        <v>1081</v>
      </c>
      <c r="R81" s="22">
        <v>9665000</v>
      </c>
      <c r="S81" s="15"/>
      <c r="T81" s="15"/>
      <c r="U81" s="14"/>
      <c r="V81" s="15"/>
      <c r="W81" s="14">
        <v>4329</v>
      </c>
      <c r="X81" s="15">
        <v>4068068</v>
      </c>
      <c r="Y81" s="14">
        <v>1140</v>
      </c>
      <c r="Z81" s="15">
        <v>793930</v>
      </c>
      <c r="AA81" s="14">
        <v>338</v>
      </c>
      <c r="AB81" s="15">
        <v>1354428</v>
      </c>
      <c r="AC81" s="15"/>
      <c r="AD81" s="15"/>
    </row>
    <row r="82" spans="1:30" x14ac:dyDescent="0.25">
      <c r="A82" s="37">
        <v>76</v>
      </c>
      <c r="B82" s="38">
        <v>86</v>
      </c>
      <c r="C82" s="7" t="s">
        <v>163</v>
      </c>
      <c r="D82" s="8" t="s">
        <v>164</v>
      </c>
      <c r="E82" s="24"/>
      <c r="F82" s="24"/>
      <c r="G82" s="22"/>
      <c r="H82" s="22"/>
      <c r="I82" s="30"/>
      <c r="J82" s="30"/>
      <c r="K82" s="84">
        <v>1383</v>
      </c>
      <c r="L82" s="84">
        <v>30165000</v>
      </c>
      <c r="M82" s="23"/>
      <c r="N82" s="22"/>
      <c r="O82" s="23"/>
      <c r="P82" s="22"/>
      <c r="Q82" s="23">
        <v>1537</v>
      </c>
      <c r="R82" s="22">
        <v>13790000</v>
      </c>
      <c r="S82" s="15"/>
      <c r="T82" s="15"/>
      <c r="U82" s="14"/>
      <c r="V82" s="15"/>
      <c r="W82" s="14">
        <v>6002</v>
      </c>
      <c r="X82" s="15">
        <v>5916173</v>
      </c>
      <c r="Y82" s="14">
        <v>1576</v>
      </c>
      <c r="Z82" s="15">
        <v>1098369</v>
      </c>
      <c r="AA82" s="14"/>
      <c r="AB82" s="15"/>
      <c r="AC82" s="15"/>
      <c r="AD82" s="15"/>
    </row>
    <row r="83" spans="1:30" ht="22.5" x14ac:dyDescent="0.25">
      <c r="A83" s="37">
        <v>77</v>
      </c>
      <c r="B83" s="38">
        <v>87</v>
      </c>
      <c r="C83" s="7" t="s">
        <v>165</v>
      </c>
      <c r="D83" s="8" t="s">
        <v>166</v>
      </c>
      <c r="E83" s="25"/>
      <c r="F83" s="25"/>
      <c r="G83" s="26"/>
      <c r="H83" s="26"/>
      <c r="I83" s="30"/>
      <c r="J83" s="30"/>
      <c r="K83" s="22"/>
      <c r="L83" s="22"/>
      <c r="M83" s="23"/>
      <c r="N83" s="22"/>
      <c r="O83" s="23"/>
      <c r="P83" s="22"/>
      <c r="Q83" s="23">
        <v>263</v>
      </c>
      <c r="R83" s="22">
        <v>2396000</v>
      </c>
      <c r="S83" s="15"/>
      <c r="T83" s="15"/>
      <c r="U83" s="14"/>
      <c r="V83" s="15"/>
      <c r="W83" s="14">
        <v>1406</v>
      </c>
      <c r="X83" s="15">
        <v>1350474</v>
      </c>
      <c r="Y83" s="14">
        <v>367</v>
      </c>
      <c r="Z83" s="15">
        <v>255831</v>
      </c>
      <c r="AA83" s="14"/>
      <c r="AB83" s="15"/>
      <c r="AC83" s="15"/>
      <c r="AD83" s="15"/>
    </row>
    <row r="84" spans="1:30" ht="22.5" x14ac:dyDescent="0.25">
      <c r="A84" s="37">
        <v>78</v>
      </c>
      <c r="B84" s="38">
        <v>88</v>
      </c>
      <c r="C84" s="7" t="s">
        <v>167</v>
      </c>
      <c r="D84" s="8" t="s">
        <v>168</v>
      </c>
      <c r="E84" s="25"/>
      <c r="F84" s="25"/>
      <c r="G84" s="25"/>
      <c r="H84" s="25"/>
      <c r="I84" s="74"/>
      <c r="J84" s="74"/>
      <c r="K84" s="25"/>
      <c r="L84" s="25"/>
      <c r="M84" s="23"/>
      <c r="N84" s="22"/>
      <c r="O84" s="23"/>
      <c r="P84" s="22"/>
      <c r="Q84" s="23">
        <v>231</v>
      </c>
      <c r="R84" s="22">
        <v>2043000</v>
      </c>
      <c r="S84" s="15"/>
      <c r="T84" s="15"/>
      <c r="U84" s="14"/>
      <c r="V84" s="15"/>
      <c r="W84" s="14">
        <v>951</v>
      </c>
      <c r="X84" s="15">
        <v>893831</v>
      </c>
      <c r="Y84" s="14">
        <v>250</v>
      </c>
      <c r="Z84" s="15">
        <v>174392</v>
      </c>
      <c r="AA84" s="14"/>
      <c r="AB84" s="15"/>
      <c r="AC84" s="15"/>
      <c r="AD84" s="15"/>
    </row>
    <row r="85" spans="1:30" x14ac:dyDescent="0.25">
      <c r="A85" s="37">
        <v>79</v>
      </c>
      <c r="B85" s="38">
        <v>89</v>
      </c>
      <c r="C85" s="7" t="s">
        <v>169</v>
      </c>
      <c r="D85" s="8" t="s">
        <v>170</v>
      </c>
      <c r="E85" s="24"/>
      <c r="F85" s="24"/>
      <c r="G85" s="22"/>
      <c r="H85" s="22"/>
      <c r="I85" s="30"/>
      <c r="J85" s="30"/>
      <c r="K85" s="22"/>
      <c r="L85" s="22"/>
      <c r="M85" s="23"/>
      <c r="N85" s="22"/>
      <c r="O85" s="23"/>
      <c r="P85" s="22"/>
      <c r="Q85" s="23"/>
      <c r="R85" s="22"/>
      <c r="S85" s="15"/>
      <c r="T85" s="15"/>
      <c r="U85" s="14"/>
      <c r="V85" s="15"/>
      <c r="W85" s="14"/>
      <c r="X85" s="15"/>
      <c r="Y85" s="14"/>
      <c r="Z85" s="15"/>
      <c r="AA85" s="14"/>
      <c r="AB85" s="15"/>
      <c r="AC85" s="15"/>
      <c r="AD85" s="15"/>
    </row>
    <row r="86" spans="1:30" ht="22.5" x14ac:dyDescent="0.25">
      <c r="A86" s="37">
        <v>80</v>
      </c>
      <c r="B86" s="38">
        <v>90</v>
      </c>
      <c r="C86" s="7" t="s">
        <v>171</v>
      </c>
      <c r="D86" s="8" t="s">
        <v>172</v>
      </c>
      <c r="E86" s="24"/>
      <c r="F86" s="24"/>
      <c r="G86" s="24"/>
      <c r="H86" s="24"/>
      <c r="I86" s="29"/>
      <c r="J86" s="29"/>
      <c r="K86" s="22"/>
      <c r="L86" s="22"/>
      <c r="M86" s="23"/>
      <c r="N86" s="22"/>
      <c r="O86" s="23"/>
      <c r="P86" s="22"/>
      <c r="Q86" s="23"/>
      <c r="R86" s="22"/>
      <c r="S86" s="15"/>
      <c r="T86" s="15"/>
      <c r="U86" s="14"/>
      <c r="V86" s="15"/>
      <c r="W86" s="14"/>
      <c r="X86" s="15"/>
      <c r="Y86" s="14"/>
      <c r="Z86" s="15"/>
      <c r="AA86" s="14"/>
      <c r="AB86" s="15"/>
      <c r="AC86" s="15"/>
      <c r="AD86" s="15"/>
    </row>
    <row r="87" spans="1:30" x14ac:dyDescent="0.25">
      <c r="A87" s="37">
        <v>81</v>
      </c>
      <c r="B87" s="38">
        <v>91</v>
      </c>
      <c r="C87" s="7" t="s">
        <v>173</v>
      </c>
      <c r="D87" s="8" t="s">
        <v>174</v>
      </c>
      <c r="E87" s="25"/>
      <c r="F87" s="25"/>
      <c r="G87" s="25"/>
      <c r="H87" s="25"/>
      <c r="I87" s="74"/>
      <c r="J87" s="74"/>
      <c r="K87" s="25"/>
      <c r="L87" s="25"/>
      <c r="M87" s="23"/>
      <c r="N87" s="22"/>
      <c r="O87" s="23"/>
      <c r="P87" s="22"/>
      <c r="Q87" s="23"/>
      <c r="R87" s="22"/>
      <c r="S87" s="15"/>
      <c r="T87" s="15"/>
      <c r="U87" s="14"/>
      <c r="V87" s="15"/>
      <c r="W87" s="14"/>
      <c r="X87" s="15"/>
      <c r="Y87" s="14"/>
      <c r="Z87" s="15"/>
      <c r="AA87" s="14"/>
      <c r="AB87" s="15"/>
      <c r="AC87" s="15"/>
      <c r="AD87" s="15"/>
    </row>
    <row r="88" spans="1:30" x14ac:dyDescent="0.25">
      <c r="A88" s="37">
        <v>82</v>
      </c>
      <c r="B88" s="38">
        <v>92</v>
      </c>
      <c r="C88" s="7" t="s">
        <v>175</v>
      </c>
      <c r="D88" s="8" t="s">
        <v>176</v>
      </c>
      <c r="E88" s="24"/>
      <c r="F88" s="24"/>
      <c r="G88" s="24"/>
      <c r="H88" s="24"/>
      <c r="I88" s="29"/>
      <c r="J88" s="29"/>
      <c r="K88" s="24"/>
      <c r="L88" s="24"/>
      <c r="M88" s="23"/>
      <c r="N88" s="22"/>
      <c r="O88" s="23"/>
      <c r="P88" s="22"/>
      <c r="Q88" s="23"/>
      <c r="R88" s="22"/>
      <c r="S88" s="15"/>
      <c r="T88" s="15"/>
      <c r="U88" s="14"/>
      <c r="V88" s="15"/>
      <c r="W88" s="14"/>
      <c r="X88" s="15"/>
      <c r="Y88" s="14"/>
      <c r="Z88" s="15"/>
      <c r="AA88" s="14"/>
      <c r="AB88" s="15"/>
      <c r="AC88" s="15"/>
      <c r="AD88" s="15"/>
    </row>
    <row r="89" spans="1:30" ht="22.5" x14ac:dyDescent="0.25">
      <c r="A89" s="37">
        <v>83</v>
      </c>
      <c r="B89" s="38">
        <v>93</v>
      </c>
      <c r="C89" s="7" t="s">
        <v>177</v>
      </c>
      <c r="D89" s="104" t="s">
        <v>264</v>
      </c>
      <c r="E89" s="22">
        <v>130</v>
      </c>
      <c r="F89" s="22">
        <v>3474000</v>
      </c>
      <c r="G89" s="22"/>
      <c r="H89" s="22"/>
      <c r="I89" s="29"/>
      <c r="J89" s="29"/>
      <c r="K89" s="24"/>
      <c r="L89" s="24"/>
      <c r="M89" s="23">
        <v>150</v>
      </c>
      <c r="N89" s="22">
        <v>1550280</v>
      </c>
      <c r="O89" s="23"/>
      <c r="P89" s="22"/>
      <c r="Q89" s="23"/>
      <c r="R89" s="22"/>
      <c r="S89" s="15"/>
      <c r="T89" s="15"/>
      <c r="U89" s="14"/>
      <c r="V89" s="15"/>
      <c r="W89" s="14"/>
      <c r="X89" s="15"/>
      <c r="Y89" s="14"/>
      <c r="Z89" s="15"/>
      <c r="AA89" s="14"/>
      <c r="AB89" s="15"/>
      <c r="AC89" s="15"/>
      <c r="AD89" s="15"/>
    </row>
    <row r="90" spans="1:30" ht="22.5" x14ac:dyDescent="0.25">
      <c r="A90" s="37">
        <v>84</v>
      </c>
      <c r="B90" s="38">
        <v>94</v>
      </c>
      <c r="C90" s="7" t="s">
        <v>178</v>
      </c>
      <c r="D90" s="8" t="s">
        <v>179</v>
      </c>
      <c r="E90" s="22"/>
      <c r="F90" s="22"/>
      <c r="G90" s="22"/>
      <c r="H90" s="22"/>
      <c r="I90" s="29"/>
      <c r="J90" s="29"/>
      <c r="K90" s="24">
        <v>35</v>
      </c>
      <c r="L90" s="24">
        <v>790000</v>
      </c>
      <c r="M90" s="23"/>
      <c r="N90" s="22"/>
      <c r="O90" s="23"/>
      <c r="P90" s="22"/>
      <c r="Q90" s="23">
        <v>29</v>
      </c>
      <c r="R90" s="22">
        <v>261000</v>
      </c>
      <c r="S90" s="15"/>
      <c r="T90" s="15"/>
      <c r="U90" s="14"/>
      <c r="V90" s="15"/>
      <c r="W90" s="14">
        <v>120</v>
      </c>
      <c r="X90" s="15">
        <v>115745</v>
      </c>
      <c r="Y90" s="14">
        <v>33</v>
      </c>
      <c r="Z90" s="15">
        <v>23878</v>
      </c>
      <c r="AA90" s="14"/>
      <c r="AB90" s="15"/>
      <c r="AC90" s="15"/>
      <c r="AD90" s="15"/>
    </row>
    <row r="91" spans="1:30" x14ac:dyDescent="0.25">
      <c r="A91" s="37">
        <v>85</v>
      </c>
      <c r="B91" s="38">
        <v>95</v>
      </c>
      <c r="C91" s="7" t="s">
        <v>180</v>
      </c>
      <c r="D91" s="8" t="s">
        <v>181</v>
      </c>
      <c r="E91" s="22"/>
      <c r="F91" s="22"/>
      <c r="G91" s="22"/>
      <c r="H91" s="22"/>
      <c r="I91" s="29"/>
      <c r="J91" s="29"/>
      <c r="K91" s="24">
        <v>111</v>
      </c>
      <c r="L91" s="24">
        <v>1966000</v>
      </c>
      <c r="M91" s="23"/>
      <c r="N91" s="22"/>
      <c r="O91" s="23"/>
      <c r="P91" s="22"/>
      <c r="Q91" s="23">
        <v>238</v>
      </c>
      <c r="R91" s="22">
        <v>2203000</v>
      </c>
      <c r="S91" s="15"/>
      <c r="T91" s="15"/>
      <c r="U91" s="14"/>
      <c r="V91" s="15"/>
      <c r="W91" s="14">
        <v>1617</v>
      </c>
      <c r="X91" s="15">
        <v>1321151</v>
      </c>
      <c r="Y91" s="14">
        <v>422</v>
      </c>
      <c r="Z91" s="15">
        <v>293780</v>
      </c>
      <c r="AA91" s="14"/>
      <c r="AB91" s="15"/>
      <c r="AC91" s="15"/>
      <c r="AD91" s="15"/>
    </row>
    <row r="92" spans="1:30" ht="22.5" x14ac:dyDescent="0.25">
      <c r="A92" s="37">
        <v>86</v>
      </c>
      <c r="B92" s="38">
        <v>96</v>
      </c>
      <c r="C92" s="7" t="s">
        <v>182</v>
      </c>
      <c r="D92" s="8" t="s">
        <v>183</v>
      </c>
      <c r="E92" s="24"/>
      <c r="F92" s="24"/>
      <c r="G92" s="24"/>
      <c r="H92" s="24"/>
      <c r="I92" s="29"/>
      <c r="J92" s="29"/>
      <c r="K92" s="22">
        <v>72</v>
      </c>
      <c r="L92" s="22">
        <v>1321000</v>
      </c>
      <c r="M92" s="23"/>
      <c r="N92" s="22"/>
      <c r="O92" s="23"/>
      <c r="P92" s="22"/>
      <c r="Q92" s="23">
        <v>146</v>
      </c>
      <c r="R92" s="22">
        <v>1304000</v>
      </c>
      <c r="S92" s="15"/>
      <c r="T92" s="15"/>
      <c r="U92" s="14"/>
      <c r="V92" s="15"/>
      <c r="W92" s="14">
        <v>556</v>
      </c>
      <c r="X92" s="15">
        <v>571145</v>
      </c>
      <c r="Y92" s="14">
        <v>146</v>
      </c>
      <c r="Z92" s="15">
        <v>101053</v>
      </c>
      <c r="AA92" s="14">
        <v>116</v>
      </c>
      <c r="AB92" s="15">
        <v>237375</v>
      </c>
      <c r="AC92" s="15"/>
      <c r="AD92" s="15"/>
    </row>
    <row r="93" spans="1:30" ht="22.5" x14ac:dyDescent="0.25">
      <c r="A93" s="37">
        <v>87</v>
      </c>
      <c r="B93" s="38">
        <v>98</v>
      </c>
      <c r="C93" s="7" t="s">
        <v>184</v>
      </c>
      <c r="D93" s="8" t="s">
        <v>185</v>
      </c>
      <c r="E93" s="24"/>
      <c r="F93" s="24"/>
      <c r="G93" s="24"/>
      <c r="H93" s="24"/>
      <c r="I93" s="29"/>
      <c r="J93" s="29"/>
      <c r="K93" s="22"/>
      <c r="L93" s="22"/>
      <c r="M93" s="23"/>
      <c r="N93" s="22"/>
      <c r="O93" s="23"/>
      <c r="P93" s="22"/>
      <c r="Q93" s="23"/>
      <c r="R93" s="22"/>
      <c r="S93" s="88">
        <v>833</v>
      </c>
      <c r="T93" s="88">
        <v>117290919</v>
      </c>
      <c r="U93" s="14"/>
      <c r="V93" s="15"/>
      <c r="W93" s="14"/>
      <c r="X93" s="15"/>
      <c r="Y93" s="14"/>
      <c r="Z93" s="15"/>
      <c r="AA93" s="14"/>
      <c r="AB93" s="15"/>
      <c r="AC93" s="15"/>
      <c r="AD93" s="15"/>
    </row>
    <row r="94" spans="1:30" ht="22.5" x14ac:dyDescent="0.25">
      <c r="A94" s="37">
        <v>88</v>
      </c>
      <c r="B94" s="38">
        <v>99</v>
      </c>
      <c r="C94" s="7" t="s">
        <v>186</v>
      </c>
      <c r="D94" s="8" t="s">
        <v>187</v>
      </c>
      <c r="E94" s="24"/>
      <c r="F94" s="24"/>
      <c r="G94" s="24"/>
      <c r="H94" s="24"/>
      <c r="I94" s="29"/>
      <c r="J94" s="29"/>
      <c r="K94" s="22"/>
      <c r="L94" s="22"/>
      <c r="M94" s="23"/>
      <c r="N94" s="22"/>
      <c r="O94" s="87">
        <v>49</v>
      </c>
      <c r="P94" s="84">
        <v>6007780</v>
      </c>
      <c r="Q94" s="23"/>
      <c r="R94" s="22"/>
      <c r="S94" s="15"/>
      <c r="T94" s="15"/>
      <c r="U94" s="14"/>
      <c r="V94" s="15"/>
      <c r="W94" s="14"/>
      <c r="X94" s="15"/>
      <c r="Y94" s="14"/>
      <c r="Z94" s="15"/>
      <c r="AA94" s="14"/>
      <c r="AB94" s="15"/>
      <c r="AC94" s="15"/>
      <c r="AD94" s="15"/>
    </row>
    <row r="95" spans="1:30" ht="22.5" x14ac:dyDescent="0.25">
      <c r="A95" s="37">
        <v>89</v>
      </c>
      <c r="B95" s="38">
        <v>123</v>
      </c>
      <c r="C95" s="7" t="s">
        <v>188</v>
      </c>
      <c r="D95" s="8" t="s">
        <v>189</v>
      </c>
      <c r="E95" s="24"/>
      <c r="F95" s="24"/>
      <c r="G95" s="24"/>
      <c r="H95" s="24"/>
      <c r="I95" s="29"/>
      <c r="J95" s="29"/>
      <c r="K95" s="24"/>
      <c r="L95" s="24"/>
      <c r="M95" s="23"/>
      <c r="N95" s="22"/>
      <c r="O95" s="23"/>
      <c r="P95" s="22"/>
      <c r="Q95" s="23"/>
      <c r="R95" s="22"/>
      <c r="S95" s="88">
        <v>4986</v>
      </c>
      <c r="T95" s="88">
        <v>451066662</v>
      </c>
      <c r="U95" s="14"/>
      <c r="V95" s="15"/>
      <c r="W95" s="14"/>
      <c r="X95" s="15"/>
      <c r="Y95" s="14"/>
      <c r="Z95" s="15"/>
      <c r="AA95" s="14"/>
      <c r="AB95" s="15"/>
      <c r="AC95" s="15"/>
      <c r="AD95" s="15"/>
    </row>
    <row r="96" spans="1:30" x14ac:dyDescent="0.25">
      <c r="A96" s="37">
        <v>90</v>
      </c>
      <c r="B96" s="38">
        <v>142</v>
      </c>
      <c r="C96" s="7">
        <v>560229</v>
      </c>
      <c r="D96" s="8" t="s">
        <v>263</v>
      </c>
      <c r="E96" s="24"/>
      <c r="F96" s="24"/>
      <c r="G96" s="24"/>
      <c r="H96" s="24"/>
      <c r="I96" s="29"/>
      <c r="J96" s="29"/>
      <c r="K96" s="24"/>
      <c r="L96" s="24"/>
      <c r="M96" s="23"/>
      <c r="N96" s="22"/>
      <c r="O96" s="87">
        <v>145</v>
      </c>
      <c r="P96" s="84">
        <v>17778123</v>
      </c>
      <c r="Q96" s="23"/>
      <c r="R96" s="22"/>
      <c r="S96" s="89"/>
      <c r="T96" s="89"/>
      <c r="U96" s="14"/>
      <c r="V96" s="15"/>
      <c r="W96" s="14"/>
      <c r="X96" s="15"/>
      <c r="Y96" s="14"/>
      <c r="Z96" s="15"/>
      <c r="AA96" s="14"/>
      <c r="AB96" s="15"/>
      <c r="AC96" s="15"/>
      <c r="AD96" s="15"/>
    </row>
    <row r="97" spans="1:30" x14ac:dyDescent="0.25">
      <c r="A97" s="37">
        <v>91</v>
      </c>
      <c r="B97" s="38">
        <v>153</v>
      </c>
      <c r="C97" s="7" t="s">
        <v>190</v>
      </c>
      <c r="D97" s="8" t="s">
        <v>191</v>
      </c>
      <c r="E97" s="83">
        <v>517</v>
      </c>
      <c r="F97" s="83">
        <v>31031398</v>
      </c>
      <c r="G97" s="24"/>
      <c r="H97" s="24"/>
      <c r="I97" s="29"/>
      <c r="J97" s="29"/>
      <c r="K97" s="24"/>
      <c r="L97" s="24"/>
      <c r="M97" s="23"/>
      <c r="N97" s="22"/>
      <c r="O97" s="23"/>
      <c r="P97" s="22"/>
      <c r="Q97" s="23"/>
      <c r="R97" s="22"/>
      <c r="S97" s="15"/>
      <c r="T97" s="15"/>
      <c r="U97" s="14"/>
      <c r="V97" s="15"/>
      <c r="W97" s="14"/>
      <c r="X97" s="15"/>
      <c r="Y97" s="14"/>
      <c r="Z97" s="15"/>
      <c r="AA97" s="14"/>
      <c r="AB97" s="15"/>
      <c r="AC97" s="15"/>
      <c r="AD97" s="15"/>
    </row>
    <row r="98" spans="1:30" x14ac:dyDescent="0.25">
      <c r="A98" s="37">
        <v>92</v>
      </c>
      <c r="B98" s="38">
        <v>170</v>
      </c>
      <c r="C98" s="7" t="s">
        <v>192</v>
      </c>
      <c r="D98" s="8" t="s">
        <v>193</v>
      </c>
      <c r="E98" s="24"/>
      <c r="F98" s="24"/>
      <c r="G98" s="24"/>
      <c r="H98" s="24"/>
      <c r="I98" s="29"/>
      <c r="J98" s="29"/>
      <c r="K98" s="24"/>
      <c r="L98" s="24"/>
      <c r="M98" s="23"/>
      <c r="N98" s="22"/>
      <c r="O98" s="23"/>
      <c r="P98" s="22"/>
      <c r="Q98" s="23"/>
      <c r="R98" s="22"/>
      <c r="S98" s="17"/>
      <c r="T98" s="6"/>
      <c r="U98" s="88">
        <v>16200</v>
      </c>
      <c r="V98" s="88">
        <v>37344977</v>
      </c>
      <c r="W98" s="14"/>
      <c r="X98" s="15"/>
      <c r="Y98" s="14"/>
      <c r="Z98" s="15"/>
      <c r="AA98" s="14"/>
      <c r="AB98" s="15"/>
      <c r="AC98" s="15"/>
      <c r="AD98" s="15"/>
    </row>
    <row r="99" spans="1:30" ht="22.5" x14ac:dyDescent="0.25">
      <c r="A99" s="37">
        <v>93</v>
      </c>
      <c r="B99" s="38">
        <v>171</v>
      </c>
      <c r="C99" s="7" t="s">
        <v>194</v>
      </c>
      <c r="D99" s="8" t="s">
        <v>195</v>
      </c>
      <c r="E99" s="25"/>
      <c r="F99" s="25"/>
      <c r="G99" s="25"/>
      <c r="H99" s="25"/>
      <c r="I99" s="74"/>
      <c r="J99" s="74"/>
      <c r="K99" s="25"/>
      <c r="L99" s="25"/>
      <c r="M99" s="23"/>
      <c r="N99" s="22"/>
      <c r="O99" s="23"/>
      <c r="P99" s="22"/>
      <c r="Q99" s="23"/>
      <c r="R99" s="22"/>
      <c r="S99" s="88">
        <v>1250</v>
      </c>
      <c r="T99" s="88">
        <v>6841663</v>
      </c>
      <c r="U99" s="14"/>
      <c r="V99" s="15"/>
      <c r="W99" s="14"/>
      <c r="X99" s="15"/>
      <c r="Y99" s="14"/>
      <c r="Z99" s="15"/>
      <c r="AA99" s="14"/>
      <c r="AB99" s="15"/>
      <c r="AC99" s="15"/>
      <c r="AD99" s="15"/>
    </row>
    <row r="100" spans="1:30" x14ac:dyDescent="0.25">
      <c r="A100" s="37">
        <v>94</v>
      </c>
      <c r="B100" s="38">
        <v>177</v>
      </c>
      <c r="C100" s="7" t="s">
        <v>196</v>
      </c>
      <c r="D100" s="8" t="s">
        <v>197</v>
      </c>
      <c r="E100" s="22"/>
      <c r="F100" s="22"/>
      <c r="G100" s="22"/>
      <c r="H100" s="22"/>
      <c r="I100" s="29"/>
      <c r="J100" s="29"/>
      <c r="K100" s="24"/>
      <c r="L100" s="24"/>
      <c r="M100" s="23"/>
      <c r="N100" s="22"/>
      <c r="O100" s="87">
        <v>26</v>
      </c>
      <c r="P100" s="84">
        <v>2968579</v>
      </c>
      <c r="Q100" s="23"/>
      <c r="R100" s="22"/>
      <c r="S100" s="15"/>
      <c r="T100" s="15"/>
      <c r="U100" s="14"/>
      <c r="V100" s="15"/>
      <c r="W100" s="14">
        <v>2</v>
      </c>
      <c r="X100" s="15">
        <v>1380</v>
      </c>
      <c r="Y100" s="14"/>
      <c r="Z100" s="15"/>
      <c r="AA100" s="14">
        <v>28</v>
      </c>
      <c r="AB100" s="15">
        <v>38127</v>
      </c>
      <c r="AC100" s="15"/>
      <c r="AD100" s="15"/>
    </row>
    <row r="101" spans="1:30" s="80" customFormat="1" x14ac:dyDescent="0.25">
      <c r="A101" s="163" t="s">
        <v>200</v>
      </c>
      <c r="B101" s="164"/>
      <c r="C101" s="164"/>
      <c r="D101" s="165"/>
      <c r="E101" s="75">
        <f t="shared" ref="E101:U101" si="0">SUM(E7:E100)</f>
        <v>6515</v>
      </c>
      <c r="F101" s="75">
        <f t="shared" si="0"/>
        <v>254291146</v>
      </c>
      <c r="G101" s="75">
        <f t="shared" si="0"/>
        <v>21418</v>
      </c>
      <c r="H101" s="75">
        <f t="shared" si="0"/>
        <v>633498698</v>
      </c>
      <c r="I101" s="75">
        <f t="shared" si="0"/>
        <v>82193</v>
      </c>
      <c r="J101" s="75">
        <f t="shared" si="0"/>
        <v>3474134200</v>
      </c>
      <c r="K101" s="75">
        <f t="shared" si="0"/>
        <v>209479</v>
      </c>
      <c r="L101" s="75">
        <f t="shared" si="0"/>
        <v>5007928000</v>
      </c>
      <c r="M101" s="75">
        <f t="shared" si="0"/>
        <v>2809</v>
      </c>
      <c r="N101" s="75">
        <f t="shared" si="0"/>
        <v>40042774</v>
      </c>
      <c r="O101" s="75">
        <f t="shared" si="0"/>
        <v>15638</v>
      </c>
      <c r="P101" s="75">
        <f t="shared" si="0"/>
        <v>1122147568</v>
      </c>
      <c r="Q101" s="75">
        <f t="shared" si="0"/>
        <v>114915</v>
      </c>
      <c r="R101" s="75">
        <f t="shared" si="0"/>
        <v>1060410376</v>
      </c>
      <c r="S101" s="79">
        <f t="shared" si="0"/>
        <v>142872</v>
      </c>
      <c r="T101" s="79">
        <f t="shared" si="0"/>
        <v>927886000</v>
      </c>
      <c r="U101" s="79">
        <f t="shared" si="0"/>
        <v>75717</v>
      </c>
      <c r="V101" s="79">
        <f t="shared" ref="V101:AD101" si="1">SUM(V7:V100)</f>
        <v>78251927</v>
      </c>
      <c r="W101" s="79">
        <f t="shared" si="1"/>
        <v>364774</v>
      </c>
      <c r="X101" s="79">
        <f t="shared" si="1"/>
        <v>353425157</v>
      </c>
      <c r="Y101" s="79">
        <f t="shared" si="1"/>
        <v>95753</v>
      </c>
      <c r="Z101" s="79">
        <f t="shared" si="1"/>
        <v>66690103</v>
      </c>
      <c r="AA101" s="79">
        <f t="shared" si="1"/>
        <v>589447</v>
      </c>
      <c r="AB101" s="79">
        <f t="shared" si="1"/>
        <v>875144906</v>
      </c>
      <c r="AC101" s="79">
        <f t="shared" si="1"/>
        <v>620880</v>
      </c>
      <c r="AD101" s="79">
        <f t="shared" si="1"/>
        <v>1445795974</v>
      </c>
    </row>
    <row r="102" spans="1:30" x14ac:dyDescent="0.25">
      <c r="B102" s="166" t="s">
        <v>209</v>
      </c>
      <c r="C102" s="166"/>
      <c r="D102" s="166"/>
      <c r="E102" s="166"/>
      <c r="F102" s="166"/>
      <c r="G102" s="166"/>
      <c r="H102" s="166"/>
      <c r="I102" s="166"/>
      <c r="J102" s="166"/>
    </row>
    <row r="103" spans="1:30" x14ac:dyDescent="0.25">
      <c r="B103" s="39" t="s">
        <v>210</v>
      </c>
      <c r="C103" s="31"/>
      <c r="D103" s="31"/>
      <c r="E103" s="32"/>
      <c r="F103" s="32"/>
      <c r="G103" s="32"/>
      <c r="H103" s="32"/>
      <c r="I103" s="32"/>
      <c r="J103" s="32"/>
    </row>
    <row r="104" spans="1:30" x14ac:dyDescent="0.25">
      <c r="B104" s="39" t="s">
        <v>211</v>
      </c>
      <c r="C104" s="31"/>
      <c r="D104" s="31"/>
      <c r="E104" s="32"/>
      <c r="F104" s="32"/>
      <c r="G104" s="32"/>
      <c r="H104" s="32"/>
      <c r="I104" s="32"/>
      <c r="J104" s="32"/>
      <c r="L104" s="32"/>
      <c r="O104" s="76"/>
      <c r="P104" s="76"/>
      <c r="Q104" s="77"/>
      <c r="T104" s="81"/>
      <c r="U104" t="s">
        <v>262</v>
      </c>
    </row>
    <row r="105" spans="1:30" x14ac:dyDescent="0.25">
      <c r="B105" s="39" t="s">
        <v>212</v>
      </c>
      <c r="C105" s="31"/>
      <c r="D105" s="31"/>
      <c r="E105" s="32"/>
      <c r="F105" s="32"/>
      <c r="G105" s="32"/>
      <c r="H105" s="32"/>
      <c r="I105" s="32"/>
      <c r="J105" s="32"/>
      <c r="L105" s="73"/>
    </row>
    <row r="107" spans="1:30" x14ac:dyDescent="0.25">
      <c r="P107" s="72"/>
    </row>
  </sheetData>
  <mergeCells count="30">
    <mergeCell ref="M3:R4"/>
    <mergeCell ref="H2:Z2"/>
    <mergeCell ref="A3:A6"/>
    <mergeCell ref="A101:D101"/>
    <mergeCell ref="B102:J102"/>
    <mergeCell ref="B3:B6"/>
    <mergeCell ref="C3:C6"/>
    <mergeCell ref="E5:F5"/>
    <mergeCell ref="I5:J5"/>
    <mergeCell ref="K5:L5"/>
    <mergeCell ref="M5:N5"/>
    <mergeCell ref="O5:P5"/>
    <mergeCell ref="Q5:R5"/>
    <mergeCell ref="G5:H5"/>
    <mergeCell ref="P1:R1"/>
    <mergeCell ref="AB1:AD1"/>
    <mergeCell ref="D3:D6"/>
    <mergeCell ref="S3:AB3"/>
    <mergeCell ref="AC3:AD5"/>
    <mergeCell ref="S4:T4"/>
    <mergeCell ref="U4:V4"/>
    <mergeCell ref="W4:X4"/>
    <mergeCell ref="Y4:Z4"/>
    <mergeCell ref="AA4:AB4"/>
    <mergeCell ref="S5:T5"/>
    <mergeCell ref="U5:V5"/>
    <mergeCell ref="W5:X5"/>
    <mergeCell ref="Y5:Z5"/>
    <mergeCell ref="AA5:AB5"/>
    <mergeCell ref="E3:L4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  <rowBreaks count="1" manualBreakCount="1">
    <brk id="40" max="29" man="1"/>
  </rowBreaks>
  <colBreaks count="1" manualBreakCount="1">
    <brk id="18" max="10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2 (ВМП)</vt:lpstr>
      <vt:lpstr>прил 1 (ОПМП)</vt:lpstr>
      <vt:lpstr>'прил 1 (ОПМП)'!Заголовки_для_печати</vt:lpstr>
      <vt:lpstr>'прил 1 (ОПМП)'!Область_печати</vt:lpstr>
      <vt:lpstr>'прил 2 (ВМП)'!Область_печати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2018-12-25T10:03:29Z</dcterms:modified>
</cp:coreProperties>
</file>